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</sheets>
  <definedNames>
    <definedName name="_xlnm.Print_Area" localSheetId="0">Лист1!$A$1:$H$119</definedName>
  </definedNames>
  <calcPr calcId="124519"/>
</workbook>
</file>

<file path=xl/calcChain.xml><?xml version="1.0" encoding="utf-8"?>
<calcChain xmlns="http://schemas.openxmlformats.org/spreadsheetml/2006/main">
  <c r="M12" i="1"/>
  <c r="J12"/>
  <c r="L12"/>
  <c r="K12"/>
  <c r="G108"/>
  <c r="G109"/>
  <c r="G110"/>
  <c r="G111"/>
  <c r="G112"/>
  <c r="G113"/>
  <c r="G114"/>
  <c r="G115"/>
  <c r="G116"/>
  <c r="G117"/>
  <c r="G118"/>
  <c r="G107"/>
  <c r="G106" s="1"/>
  <c r="H106" s="1"/>
  <c r="G98"/>
  <c r="G99"/>
  <c r="G100"/>
  <c r="G101"/>
  <c r="G102"/>
  <c r="G103"/>
  <c r="G104"/>
  <c r="G105"/>
  <c r="G97"/>
  <c r="G96" s="1"/>
  <c r="H96" s="1"/>
  <c r="G89"/>
  <c r="G90"/>
  <c r="G91"/>
  <c r="G92"/>
  <c r="G93"/>
  <c r="G94"/>
  <c r="G95"/>
  <c r="G88"/>
  <c r="G87" s="1"/>
  <c r="H87" s="1"/>
  <c r="G81"/>
  <c r="G82"/>
  <c r="G83"/>
  <c r="G84"/>
  <c r="G85"/>
  <c r="G86"/>
  <c r="G80"/>
  <c r="G79" s="1"/>
  <c r="H79" s="1"/>
  <c r="G76"/>
  <c r="G77"/>
  <c r="G78"/>
  <c r="G75"/>
  <c r="G74" s="1"/>
  <c r="H74" s="1"/>
  <c r="G67"/>
  <c r="G68"/>
  <c r="G69"/>
  <c r="G70"/>
  <c r="G71"/>
  <c r="G72"/>
  <c r="G73"/>
  <c r="G66"/>
  <c r="G65" s="1"/>
  <c r="H65" s="1"/>
  <c r="G60"/>
  <c r="G61"/>
  <c r="G62"/>
  <c r="G63"/>
  <c r="G64"/>
  <c r="G59"/>
  <c r="G58" s="1"/>
  <c r="H58" s="1"/>
  <c r="G56"/>
  <c r="G57"/>
  <c r="G55"/>
  <c r="G54" s="1"/>
  <c r="H54" s="1"/>
  <c r="G48"/>
  <c r="G49"/>
  <c r="G50"/>
  <c r="G51"/>
  <c r="G52"/>
  <c r="G53"/>
  <c r="G47"/>
  <c r="G46" s="1"/>
  <c r="H46" s="1"/>
  <c r="G44"/>
  <c r="G45"/>
  <c r="G43"/>
  <c r="G42" s="1"/>
  <c r="H42" s="1"/>
  <c r="G37"/>
  <c r="G38"/>
  <c r="G39"/>
  <c r="G40"/>
  <c r="G41"/>
  <c r="G36"/>
  <c r="G35" s="1"/>
  <c r="H35" s="1"/>
  <c r="G24"/>
  <c r="G25"/>
  <c r="G26"/>
  <c r="G27"/>
  <c r="G28"/>
  <c r="G29"/>
  <c r="G30"/>
  <c r="G31"/>
  <c r="G32"/>
  <c r="G33"/>
  <c r="G34"/>
  <c r="G23"/>
  <c r="G22" s="1"/>
  <c r="H22" s="1"/>
  <c r="G10"/>
  <c r="G11"/>
  <c r="G12"/>
  <c r="G13"/>
  <c r="G14"/>
  <c r="G15"/>
  <c r="G16"/>
  <c r="G17"/>
  <c r="G18"/>
  <c r="G19"/>
  <c r="G20"/>
  <c r="G21"/>
  <c r="G9"/>
  <c r="G8" s="1"/>
  <c r="H8" s="1"/>
  <c r="D119"/>
  <c r="E119"/>
  <c r="C119"/>
  <c r="D106"/>
  <c r="E106"/>
  <c r="C106"/>
  <c r="D96"/>
  <c r="E96"/>
  <c r="C96"/>
  <c r="D87"/>
  <c r="E87"/>
  <c r="C87"/>
  <c r="D79"/>
  <c r="E79"/>
  <c r="C79"/>
  <c r="D74"/>
  <c r="E74"/>
  <c r="C74"/>
  <c r="D65"/>
  <c r="E65"/>
  <c r="C65"/>
  <c r="D58"/>
  <c r="E58"/>
  <c r="C58"/>
  <c r="D54"/>
  <c r="E54"/>
  <c r="C54"/>
  <c r="D46"/>
  <c r="E46"/>
  <c r="C46"/>
  <c r="D42"/>
  <c r="E42"/>
  <c r="C42"/>
  <c r="D35"/>
  <c r="E35"/>
  <c r="C35"/>
  <c r="D22"/>
  <c r="E22"/>
  <c r="C22"/>
  <c r="D8"/>
  <c r="E8"/>
  <c r="C8"/>
  <c r="G119" l="1"/>
</calcChain>
</file>

<file path=xl/sharedStrings.xml><?xml version="1.0" encoding="utf-8"?>
<sst xmlns="http://schemas.openxmlformats.org/spreadsheetml/2006/main" count="227" uniqueCount="134">
  <si>
    <t>Перечень фельдшерских и фельдшерско-акушерских пунктов, дифференцированных по численности обслуживаемого населения</t>
  </si>
  <si>
    <t>№ п/п</t>
  </si>
  <si>
    <t>Наименование медицинской организации, фельдшерских и фельдшерско-акушерских пунктов</t>
  </si>
  <si>
    <t>Количество обслуживаемого населения фельдшерскими и фельдшерско-акушерскими пунктами, человек</t>
  </si>
  <si>
    <t>Признак соответствия ФАПа и ФП требованиям установленным приказом Минздравсоцразвития РФ от 15.05.2012 №543н (+ да/- нет)</t>
  </si>
  <si>
    <t>до 100</t>
  </si>
  <si>
    <t>от 100 до 900 человек</t>
  </si>
  <si>
    <t>от 900 до 1500 человек</t>
  </si>
  <si>
    <t>БУ РК «Городовиковская РБ», в том числе</t>
  </si>
  <si>
    <t>Фельдшерско-акушерский пункт п. Пушкинский</t>
  </si>
  <si>
    <t>Фельдшерский пункт п. Бурул</t>
  </si>
  <si>
    <t>Фельдшерский пункт п. Амур Санан</t>
  </si>
  <si>
    <t>Фельдшерский пункт п. Розенталь</t>
  </si>
  <si>
    <t>Фельдшерский пункт п. Передовой</t>
  </si>
  <si>
    <t>Фельдшерский пункт п. Бембешево</t>
  </si>
  <si>
    <t>Фельдшерский пункт п. Большой Гок</t>
  </si>
  <si>
    <t>Фельдшерский пункт п. Бага Бурул</t>
  </si>
  <si>
    <t>Фельдшерский пункт п. Балковский</t>
  </si>
  <si>
    <t>Фельдшерский пункт п. Чапаевский</t>
  </si>
  <si>
    <t>Фельдшерский пункт п. Дружный</t>
  </si>
  <si>
    <t>Фельдшерский пункт п. Веселое</t>
  </si>
  <si>
    <t>БУ РК «Ики-Бурульская РБ», в том числе</t>
  </si>
  <si>
    <t>Фельдшерский пункт п. Шееринг</t>
  </si>
  <si>
    <t>Фельдшерский пункт п. Бага-Бурул</t>
  </si>
  <si>
    <t>Фельдшерский пункт п. Чолун-Хамур</t>
  </si>
  <si>
    <t>Фельдшерский пункт п.Манцин Кец</t>
  </si>
  <si>
    <t>Фельдшерский пункт п. Зунда Толга</t>
  </si>
  <si>
    <t>Фельдшерский пункт п. Маныч</t>
  </si>
  <si>
    <t>Фельдшерский пункт п. Ут Сала</t>
  </si>
  <si>
    <t>Фельдшерский пункт п. Южный</t>
  </si>
  <si>
    <t>Фельдшерский пункт п. Светлый</t>
  </si>
  <si>
    <t>Фельдшерский пункт п. Шерет</t>
  </si>
  <si>
    <t>БУ РК «Кетченеровская РБ», в том числе</t>
  </si>
  <si>
    <t>Фельдшерский пункт п. Шин Мер</t>
  </si>
  <si>
    <t>Фельдшерский пункт п. Г-Бургуста</t>
  </si>
  <si>
    <t>Фельдшерский пункт п. Эвдик</t>
  </si>
  <si>
    <t>Фельдшерский пункт п. Тугтун</t>
  </si>
  <si>
    <t>Фельдшерский пункт п. Годжур</t>
  </si>
  <si>
    <t>Фельдшерский пункт п. Сарпа</t>
  </si>
  <si>
    <t>БУ РК «Лаганская РБ», в том числе</t>
  </si>
  <si>
    <t>Фельдшерский пункт п. Буранное</t>
  </si>
  <si>
    <t>Фельдшерский пункт п. Красинское</t>
  </si>
  <si>
    <t>Фельдшерский пункт п.Северное</t>
  </si>
  <si>
    <t>БУ РК «Малодербетовская РБ», в том числе</t>
  </si>
  <si>
    <t>Фельдшерско-акушерский пункт с. Плодовитое</t>
  </si>
  <si>
    <t>Фельдшерско-акушерский пункт п. Ханата</t>
  </si>
  <si>
    <t>Фельдшерско-акушерский пункт п. Ики Бухус</t>
  </si>
  <si>
    <t>Фельдшерско-акушерский пункт п. Зурган</t>
  </si>
  <si>
    <t>Фельдшерско-акушерский пункт п. Унгун Терячи</t>
  </si>
  <si>
    <t>Фельдшерский пункт п. Ики Манлан</t>
  </si>
  <si>
    <t>Фельдшерско-акушерский пункт п. Хонч Нур</t>
  </si>
  <si>
    <t>БУ РК «Октябрьская РБ», в том числе</t>
  </si>
  <si>
    <t>Фельдшерский пункт п. Мирный</t>
  </si>
  <si>
    <t>Фельдшерский пункт п. Джангар</t>
  </si>
  <si>
    <t>Фельдшерский пункт п. Хошеут</t>
  </si>
  <si>
    <t>БУ РК «Приютненская РБ», в том числе</t>
  </si>
  <si>
    <t>Фельдшерско-акушерский пункт п. Ульдючины</t>
  </si>
  <si>
    <t>Фельдшерский пункт п. Воробьевка</t>
  </si>
  <si>
    <t>Фельдшерский пункт п. Нарта</t>
  </si>
  <si>
    <t>Фельдшерский пункт п. Нарын</t>
  </si>
  <si>
    <t>Фельдшерский пункт п. Бурата</t>
  </si>
  <si>
    <t>Фельдшерский пункт п. Октябрьский</t>
  </si>
  <si>
    <t>«Сарпинская РБ», в том числе</t>
  </si>
  <si>
    <t>Фельдшерско-акушерский пункт п. Догзмакин</t>
  </si>
  <si>
    <t>Фельдшерский пункт с. Уманцево</t>
  </si>
  <si>
    <t>Фельдшерский пункт п. Коробкин</t>
  </si>
  <si>
    <t>Фельдшерский пункт п. Кировский</t>
  </si>
  <si>
    <t>Фельдшерский пункт п. Каажихин</t>
  </si>
  <si>
    <t>Фельдшерский пункт п. Кануково</t>
  </si>
  <si>
    <t>БУ РК «Черноземельская РБ им. У. Душана», в том числе</t>
  </si>
  <si>
    <t>Фельдшерский пункт п. Нарын Худук</t>
  </si>
  <si>
    <t>Фельдшерский пункт п. Кумской</t>
  </si>
  <si>
    <t>Фельдшерский пункт п. Прикумский</t>
  </si>
  <si>
    <t>Фельдшерский пункт п. Сарул</t>
  </si>
  <si>
    <t>БУ РК «Юстинская РБ», в том числе</t>
  </si>
  <si>
    <t>Фельдшерско-акушерский пункт п. Юста</t>
  </si>
  <si>
    <t>Фельдшерско-акушерский пункт п. Харба</t>
  </si>
  <si>
    <t>Фельдшерский пункт п. Белоозерный</t>
  </si>
  <si>
    <t>Фельдшерский пункт п. Татал</t>
  </si>
  <si>
    <t>Фельдшерский пункт п. Чомпот</t>
  </si>
  <si>
    <t>Фельдшерский пункт п. Барун</t>
  </si>
  <si>
    <t>БУ РК «Яшалтинская РБ», в том числе</t>
  </si>
  <si>
    <t>Фельдшерско-акушерский пункт с. Манычское</t>
  </si>
  <si>
    <t>Фельдшерско-акушерский пункт п. Бага-Тугтун</t>
  </si>
  <si>
    <t>Фельдшерско-акушерский пункт с. Веселое</t>
  </si>
  <si>
    <t>Фельдшерско-акушерский пункт с. Березовское</t>
  </si>
  <si>
    <t>Фельдшерско-акушерский пункт с. Октябрьское</t>
  </si>
  <si>
    <t>Фельдшерский пункт с. Красный Партизан</t>
  </si>
  <si>
    <t>Фельдшерский пункт с. Краснополье</t>
  </si>
  <si>
    <t>Фельдшерский пункт с. Красный Маныч</t>
  </si>
  <si>
    <t>БУ РК «Яшкульская РБ», в том числе</t>
  </si>
  <si>
    <t>Фельдшерско-акушерский пункт п. Гашун</t>
  </si>
  <si>
    <t>Фельдшерско-акушерский пункт п. Тавн-Гашун</t>
  </si>
  <si>
    <t>Фельдшерско-акушерский пункт п. Цаган-Усн</t>
  </si>
  <si>
    <t>Фельдшерский пункт п. Улан-Эрге</t>
  </si>
  <si>
    <t>Фельдшерский пункт п. Молодежное</t>
  </si>
  <si>
    <t>Фельдшерский пункт п. Утта</t>
  </si>
  <si>
    <t>Фельдшерский пункт п. Хар-Толга</t>
  </si>
  <si>
    <t>Фельдшерский пункт п. Элвг</t>
  </si>
  <si>
    <t>Фельдшерский пункт п. Эрмели</t>
  </si>
  <si>
    <t>БУ РК «Городская поликлиника», в том числе</t>
  </si>
  <si>
    <t>Фельдшерский пункт п. Салын</t>
  </si>
  <si>
    <t>Фельдшерский пункт п. Бага Чонос</t>
  </si>
  <si>
    <t>Фельдшерский пункт п. Ялмта</t>
  </si>
  <si>
    <t>Фельдшерский пункт п. Найнтахн</t>
  </si>
  <si>
    <t>Фельдшерский пункт п. Овата</t>
  </si>
  <si>
    <t>Фельдшерский пункт п. Чагорта</t>
  </si>
  <si>
    <t>Фельдшерский пункт п. Верхний Яшкуль</t>
  </si>
  <si>
    <t>Фельдшерский пункт п. Ик Чонос</t>
  </si>
  <si>
    <t>Фельдшерский пункт п. Целинный</t>
  </si>
  <si>
    <t>Итого по РК</t>
  </si>
  <si>
    <t>+</t>
  </si>
  <si>
    <t>Размер финансового обеспечения, рублей в год</t>
  </si>
  <si>
    <t>Ежемесячный размер финансового обеспечения, рублей</t>
  </si>
  <si>
    <t>Фельдшерский пункт п. Шин Бядл</t>
  </si>
  <si>
    <t>Фельдшерский пункт п. Новый</t>
  </si>
  <si>
    <t>Фельдшерский пункт п. Бургуста</t>
  </si>
  <si>
    <t>Фельдшерский пункт п. Джурак</t>
  </si>
  <si>
    <t>Фельдшерский пункт п. Лола</t>
  </si>
  <si>
    <t>Фельдшерский пункт п. Магна</t>
  </si>
  <si>
    <t>Фельдшерский пункт п. Оран Булг</t>
  </si>
  <si>
    <t>к Тарифному соглашению на 2022 год</t>
  </si>
  <si>
    <t>+(26 км до РБ)</t>
  </si>
  <si>
    <t>+(34 км до РБ)</t>
  </si>
  <si>
    <t>+(24 км до РБ)</t>
  </si>
  <si>
    <t>+(13 км до РБ)</t>
  </si>
  <si>
    <t>+(95 км до РБ)</t>
  </si>
  <si>
    <t>+(78 км РБ)</t>
  </si>
  <si>
    <t>+(82 км до РБ)</t>
  </si>
  <si>
    <t>100-899</t>
  </si>
  <si>
    <t>900-1499</t>
  </si>
  <si>
    <t>по ПГГ</t>
  </si>
  <si>
    <t>1500-</t>
  </si>
  <si>
    <t>Приложение № 21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</si>
</sst>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0" fontId="1" fillId="0" borderId="0"/>
    <xf numFmtId="0" fontId="13" fillId="0" borderId="0"/>
  </cellStyleXfs>
  <cellXfs count="5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4" fontId="7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0" fontId="10" fillId="2" borderId="1" xfId="3" applyFont="1" applyFill="1" applyBorder="1" applyAlignment="1">
      <alignment horizontal="left" vertical="center" wrapText="1"/>
    </xf>
    <xf numFmtId="0" fontId="4" fillId="2" borderId="1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3" fontId="7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/>
    </xf>
    <xf numFmtId="4" fontId="3" fillId="2" borderId="1" xfId="2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</cellXfs>
  <cellStyles count="5">
    <cellStyle name="Normal" xfId="4"/>
    <cellStyle name="Обычный" xfId="0" builtinId="0"/>
    <cellStyle name="Обычный 18 2" xfId="3"/>
    <cellStyle name="Обычный 8 2" xfId="1"/>
    <cellStyle name="Обычный_Лист1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6"/>
  <sheetViews>
    <sheetView tabSelected="1" workbookViewId="0"/>
  </sheetViews>
  <sheetFormatPr defaultColWidth="9.109375" defaultRowHeight="13.8"/>
  <cols>
    <col min="1" max="1" width="6.33203125" style="2" customWidth="1"/>
    <col min="2" max="2" width="53" style="2" customWidth="1"/>
    <col min="3" max="3" width="14.44140625" style="4" customWidth="1"/>
    <col min="4" max="4" width="15.109375" style="4" customWidth="1"/>
    <col min="5" max="5" width="15.88671875" style="4" customWidth="1"/>
    <col min="6" max="6" width="16.6640625" style="1" customWidth="1"/>
    <col min="7" max="7" width="19.6640625" style="2" bestFit="1" customWidth="1"/>
    <col min="8" max="8" width="19" style="3" customWidth="1"/>
    <col min="9" max="9" width="14.6640625" style="2" hidden="1" customWidth="1"/>
    <col min="10" max="10" width="16.109375" style="2" hidden="1" customWidth="1"/>
    <col min="11" max="13" width="14" style="2" hidden="1" customWidth="1"/>
    <col min="14" max="14" width="0" style="2" hidden="1" customWidth="1"/>
    <col min="15" max="16384" width="9.109375" style="2"/>
  </cols>
  <sheetData>
    <row r="1" spans="1:13">
      <c r="H1" s="5" t="s">
        <v>133</v>
      </c>
    </row>
    <row r="2" spans="1:13">
      <c r="H2" s="5" t="s">
        <v>121</v>
      </c>
    </row>
    <row r="3" spans="1:13">
      <c r="H3" s="5"/>
    </row>
    <row r="4" spans="1:13" ht="21" customHeight="1">
      <c r="A4" s="45" t="s">
        <v>0</v>
      </c>
      <c r="B4" s="45"/>
      <c r="C4" s="45"/>
      <c r="D4" s="45"/>
      <c r="E4" s="45"/>
      <c r="F4" s="45"/>
      <c r="G4" s="45"/>
      <c r="H4" s="45"/>
    </row>
    <row r="5" spans="1:13" ht="35.25" customHeight="1">
      <c r="A5" s="36"/>
      <c r="B5" s="36"/>
      <c r="C5" s="36"/>
      <c r="D5" s="36"/>
      <c r="E5" s="36"/>
      <c r="F5" s="36"/>
      <c r="G5" s="36"/>
    </row>
    <row r="6" spans="1:13" s="4" customFormat="1" ht="52.5" customHeight="1">
      <c r="A6" s="44" t="s">
        <v>1</v>
      </c>
      <c r="B6" s="44" t="s">
        <v>2</v>
      </c>
      <c r="C6" s="44" t="s">
        <v>3</v>
      </c>
      <c r="D6" s="44"/>
      <c r="E6" s="44"/>
      <c r="F6" s="46" t="s">
        <v>4</v>
      </c>
      <c r="G6" s="47" t="s">
        <v>112</v>
      </c>
      <c r="H6" s="48" t="s">
        <v>113</v>
      </c>
    </row>
    <row r="7" spans="1:13" s="4" customFormat="1" ht="128.25" customHeight="1">
      <c r="A7" s="44"/>
      <c r="B7" s="44"/>
      <c r="C7" s="31" t="s">
        <v>5</v>
      </c>
      <c r="D7" s="32" t="s">
        <v>6</v>
      </c>
      <c r="E7" s="32" t="s">
        <v>7</v>
      </c>
      <c r="F7" s="46"/>
      <c r="G7" s="47"/>
      <c r="H7" s="49"/>
    </row>
    <row r="8" spans="1:13" s="7" customFormat="1">
      <c r="A8" s="41"/>
      <c r="B8" s="27" t="s">
        <v>8</v>
      </c>
      <c r="C8" s="28">
        <f>SUM(C9:C21)</f>
        <v>4</v>
      </c>
      <c r="D8" s="28">
        <f t="shared" ref="D8:E8" si="0">SUM(D9:D21)</f>
        <v>9</v>
      </c>
      <c r="E8" s="28">
        <f t="shared" si="0"/>
        <v>0</v>
      </c>
      <c r="F8" s="29"/>
      <c r="G8" s="30">
        <f>SUM(G9:G21)</f>
        <v>12550970.300000003</v>
      </c>
      <c r="H8" s="6">
        <f>ROUND(G8/12,2)</f>
        <v>1045914.19</v>
      </c>
      <c r="J8" s="7" t="s">
        <v>5</v>
      </c>
      <c r="K8" s="7" t="s">
        <v>129</v>
      </c>
      <c r="L8" s="7" t="s">
        <v>130</v>
      </c>
      <c r="M8" s="7" t="s">
        <v>132</v>
      </c>
    </row>
    <row r="9" spans="1:13" s="7" customFormat="1">
      <c r="A9" s="41"/>
      <c r="B9" s="8" t="s">
        <v>114</v>
      </c>
      <c r="C9" s="38"/>
      <c r="D9" s="12">
        <v>1</v>
      </c>
      <c r="E9" s="10"/>
      <c r="F9" s="33" t="s">
        <v>111</v>
      </c>
      <c r="G9" s="11">
        <f>(C9*$J$9)+(D9*$K$9)+(E9*$L$9)</f>
        <v>1140997.3</v>
      </c>
      <c r="H9" s="6"/>
      <c r="J9" s="11">
        <v>570498.65</v>
      </c>
      <c r="K9" s="11">
        <v>1140997.3</v>
      </c>
      <c r="L9" s="11">
        <v>1807531.9</v>
      </c>
    </row>
    <row r="10" spans="1:13" s="7" customFormat="1">
      <c r="A10" s="41"/>
      <c r="B10" s="8" t="s">
        <v>16</v>
      </c>
      <c r="C10" s="12">
        <v>1</v>
      </c>
      <c r="D10" s="12"/>
      <c r="E10" s="10"/>
      <c r="F10" s="33" t="s">
        <v>122</v>
      </c>
      <c r="G10" s="11">
        <f t="shared" ref="G10:G76" si="1">(C10*$J$9)+(D10*$K$9)+(E10*$L$9)</f>
        <v>570498.65</v>
      </c>
      <c r="H10" s="6"/>
    </row>
    <row r="11" spans="1:13" s="7" customFormat="1">
      <c r="A11" s="41"/>
      <c r="B11" s="8" t="s">
        <v>11</v>
      </c>
      <c r="C11" s="38"/>
      <c r="D11" s="12">
        <v>1</v>
      </c>
      <c r="E11" s="10"/>
      <c r="F11" s="33" t="s">
        <v>111</v>
      </c>
      <c r="G11" s="11">
        <f t="shared" si="1"/>
        <v>1140997.3</v>
      </c>
      <c r="H11" s="6"/>
      <c r="I11" s="7" t="s">
        <v>131</v>
      </c>
      <c r="J11" s="11"/>
      <c r="K11" s="11">
        <v>1087700</v>
      </c>
      <c r="L11" s="11">
        <v>1723100</v>
      </c>
      <c r="M11" s="11">
        <v>1934900</v>
      </c>
    </row>
    <row r="12" spans="1:13" s="7" customFormat="1">
      <c r="A12" s="41"/>
      <c r="B12" s="8" t="s">
        <v>10</v>
      </c>
      <c r="C12" s="38"/>
      <c r="D12" s="12">
        <v>1</v>
      </c>
      <c r="E12" s="10"/>
      <c r="F12" s="33" t="s">
        <v>111</v>
      </c>
      <c r="G12" s="11">
        <f t="shared" si="1"/>
        <v>1140997.3</v>
      </c>
      <c r="H12" s="6"/>
      <c r="I12" s="7">
        <v>1.0489999999999999</v>
      </c>
      <c r="J12" s="11">
        <f>ROUND(K12*0.5,2)</f>
        <v>570498.65</v>
      </c>
      <c r="K12" s="11">
        <f>ROUND(K11*1.049,2)</f>
        <v>1140997.3</v>
      </c>
      <c r="L12" s="11">
        <f>ROUND(L11*1.049,2)</f>
        <v>1807531.9</v>
      </c>
      <c r="M12" s="11">
        <f>ROUND(M11*1.049,2)</f>
        <v>2029710.1</v>
      </c>
    </row>
    <row r="13" spans="1:13" s="7" customFormat="1">
      <c r="A13" s="41"/>
      <c r="B13" s="8" t="s">
        <v>12</v>
      </c>
      <c r="C13" s="38"/>
      <c r="D13" s="12">
        <v>1</v>
      </c>
      <c r="E13" s="10"/>
      <c r="F13" s="33" t="s">
        <v>111</v>
      </c>
      <c r="G13" s="11">
        <f t="shared" si="1"/>
        <v>1140997.3</v>
      </c>
      <c r="H13" s="6"/>
    </row>
    <row r="14" spans="1:13" s="7" customFormat="1">
      <c r="A14" s="41"/>
      <c r="B14" s="8" t="s">
        <v>18</v>
      </c>
      <c r="C14" s="38"/>
      <c r="D14" s="12">
        <v>1</v>
      </c>
      <c r="E14" s="10"/>
      <c r="F14" s="33" t="s">
        <v>111</v>
      </c>
      <c r="G14" s="11">
        <f t="shared" si="1"/>
        <v>1140997.3</v>
      </c>
      <c r="H14" s="6"/>
    </row>
    <row r="15" spans="1:13" s="7" customFormat="1">
      <c r="A15" s="41"/>
      <c r="B15" s="8" t="s">
        <v>14</v>
      </c>
      <c r="C15" s="38"/>
      <c r="D15" s="12">
        <v>1</v>
      </c>
      <c r="E15" s="10"/>
      <c r="F15" s="33" t="s">
        <v>111</v>
      </c>
      <c r="G15" s="11">
        <f t="shared" si="1"/>
        <v>1140997.3</v>
      </c>
      <c r="H15" s="6"/>
    </row>
    <row r="16" spans="1:13" s="7" customFormat="1">
      <c r="A16" s="41"/>
      <c r="B16" s="8" t="s">
        <v>15</v>
      </c>
      <c r="C16" s="38"/>
      <c r="D16" s="12">
        <v>1</v>
      </c>
      <c r="E16" s="10"/>
      <c r="F16" s="33" t="s">
        <v>111</v>
      </c>
      <c r="G16" s="11">
        <f t="shared" si="1"/>
        <v>1140997.3</v>
      </c>
      <c r="H16" s="6"/>
    </row>
    <row r="17" spans="1:8" s="7" customFormat="1">
      <c r="A17" s="41"/>
      <c r="B17" s="8" t="s">
        <v>19</v>
      </c>
      <c r="C17" s="38">
        <v>1</v>
      </c>
      <c r="D17" s="12"/>
      <c r="E17" s="10"/>
      <c r="F17" s="33" t="s">
        <v>123</v>
      </c>
      <c r="G17" s="11">
        <f t="shared" si="1"/>
        <v>570498.65</v>
      </c>
      <c r="H17" s="6"/>
    </row>
    <row r="18" spans="1:8" s="7" customFormat="1">
      <c r="A18" s="41"/>
      <c r="B18" s="8" t="s">
        <v>20</v>
      </c>
      <c r="C18" s="38"/>
      <c r="D18" s="12">
        <v>1</v>
      </c>
      <c r="E18" s="10"/>
      <c r="F18" s="33" t="s">
        <v>111</v>
      </c>
      <c r="G18" s="11">
        <f t="shared" si="1"/>
        <v>1140997.3</v>
      </c>
      <c r="H18" s="6"/>
    </row>
    <row r="19" spans="1:8" s="7" customFormat="1">
      <c r="A19" s="41"/>
      <c r="B19" s="8" t="s">
        <v>17</v>
      </c>
      <c r="C19" s="38">
        <v>1</v>
      </c>
      <c r="D19" s="12"/>
      <c r="E19" s="10"/>
      <c r="F19" s="33" t="s">
        <v>124</v>
      </c>
      <c r="G19" s="11">
        <f t="shared" si="1"/>
        <v>570498.65</v>
      </c>
      <c r="H19" s="6"/>
    </row>
    <row r="20" spans="1:8" s="7" customFormat="1">
      <c r="A20" s="41"/>
      <c r="B20" s="8" t="s">
        <v>13</v>
      </c>
      <c r="C20" s="38"/>
      <c r="D20" s="12">
        <v>1</v>
      </c>
      <c r="E20" s="10"/>
      <c r="F20" s="33" t="s">
        <v>111</v>
      </c>
      <c r="G20" s="11">
        <f t="shared" si="1"/>
        <v>1140997.3</v>
      </c>
      <c r="H20" s="6"/>
    </row>
    <row r="21" spans="1:8">
      <c r="A21" s="41"/>
      <c r="B21" s="8" t="s">
        <v>9</v>
      </c>
      <c r="C21" s="38">
        <v>1</v>
      </c>
      <c r="D21" s="15"/>
      <c r="E21" s="10"/>
      <c r="F21" s="33" t="s">
        <v>125</v>
      </c>
      <c r="G21" s="11">
        <f t="shared" si="1"/>
        <v>570498.65</v>
      </c>
      <c r="H21" s="6"/>
    </row>
    <row r="22" spans="1:8" s="7" customFormat="1">
      <c r="A22" s="42"/>
      <c r="B22" s="13" t="s">
        <v>21</v>
      </c>
      <c r="C22" s="17">
        <f>SUM(C23:C34)</f>
        <v>0</v>
      </c>
      <c r="D22" s="17">
        <f t="shared" ref="D22:E22" si="2">SUM(D23:D34)</f>
        <v>12</v>
      </c>
      <c r="E22" s="17">
        <f t="shared" si="2"/>
        <v>0</v>
      </c>
      <c r="F22" s="34"/>
      <c r="G22" s="6">
        <f>SUM(G23:G34)</f>
        <v>13691967.600000003</v>
      </c>
      <c r="H22" s="6">
        <f>ROUND(G22/12,2)</f>
        <v>1140997.3</v>
      </c>
    </row>
    <row r="23" spans="1:8" s="7" customFormat="1">
      <c r="A23" s="43"/>
      <c r="B23" s="8" t="s">
        <v>23</v>
      </c>
      <c r="C23" s="12"/>
      <c r="D23" s="12">
        <v>1</v>
      </c>
      <c r="E23" s="15"/>
      <c r="F23" s="33" t="s">
        <v>111</v>
      </c>
      <c r="G23" s="11">
        <f t="shared" si="1"/>
        <v>1140997.3</v>
      </c>
      <c r="H23" s="6"/>
    </row>
    <row r="24" spans="1:8" s="7" customFormat="1">
      <c r="A24" s="43"/>
      <c r="B24" s="8" t="s">
        <v>22</v>
      </c>
      <c r="C24" s="12"/>
      <c r="D24" s="12">
        <v>1</v>
      </c>
      <c r="E24" s="15"/>
      <c r="F24" s="33" t="s">
        <v>111</v>
      </c>
      <c r="G24" s="11">
        <f t="shared" si="1"/>
        <v>1140997.3</v>
      </c>
      <c r="H24" s="6"/>
    </row>
    <row r="25" spans="1:8" s="7" customFormat="1">
      <c r="A25" s="43"/>
      <c r="B25" s="8" t="s">
        <v>25</v>
      </c>
      <c r="C25" s="12"/>
      <c r="D25" s="12">
        <v>1</v>
      </c>
      <c r="E25" s="15"/>
      <c r="F25" s="33" t="s">
        <v>111</v>
      </c>
      <c r="G25" s="11">
        <f t="shared" si="1"/>
        <v>1140997.3</v>
      </c>
      <c r="H25" s="6"/>
    </row>
    <row r="26" spans="1:8" s="7" customFormat="1">
      <c r="A26" s="43"/>
      <c r="B26" s="8" t="s">
        <v>28</v>
      </c>
      <c r="C26" s="12"/>
      <c r="D26" s="12">
        <v>1</v>
      </c>
      <c r="E26" s="15"/>
      <c r="F26" s="33" t="s">
        <v>111</v>
      </c>
      <c r="G26" s="11">
        <f t="shared" si="1"/>
        <v>1140997.3</v>
      </c>
      <c r="H26" s="6"/>
    </row>
    <row r="27" spans="1:8" s="7" customFormat="1">
      <c r="A27" s="43"/>
      <c r="B27" s="8" t="s">
        <v>29</v>
      </c>
      <c r="C27" s="12"/>
      <c r="D27" s="12">
        <v>1</v>
      </c>
      <c r="E27" s="15"/>
      <c r="F27" s="33" t="s">
        <v>111</v>
      </c>
      <c r="G27" s="11">
        <f t="shared" si="1"/>
        <v>1140997.3</v>
      </c>
      <c r="H27" s="6"/>
    </row>
    <row r="28" spans="1:8" s="7" customFormat="1">
      <c r="A28" s="43"/>
      <c r="B28" s="8" t="s">
        <v>24</v>
      </c>
      <c r="C28" s="12"/>
      <c r="D28" s="12">
        <v>1</v>
      </c>
      <c r="E28" s="15"/>
      <c r="F28" s="33" t="s">
        <v>111</v>
      </c>
      <c r="G28" s="11">
        <f t="shared" si="1"/>
        <v>1140997.3</v>
      </c>
      <c r="H28" s="6"/>
    </row>
    <row r="29" spans="1:8" s="7" customFormat="1">
      <c r="A29" s="43"/>
      <c r="B29" s="8" t="s">
        <v>26</v>
      </c>
      <c r="C29" s="12"/>
      <c r="D29" s="12">
        <v>1</v>
      </c>
      <c r="E29" s="15"/>
      <c r="F29" s="33" t="s">
        <v>111</v>
      </c>
      <c r="G29" s="11">
        <f t="shared" si="1"/>
        <v>1140997.3</v>
      </c>
      <c r="H29" s="6"/>
    </row>
    <row r="30" spans="1:8" s="7" customFormat="1">
      <c r="A30" s="43"/>
      <c r="B30" s="8" t="s">
        <v>27</v>
      </c>
      <c r="C30" s="12"/>
      <c r="D30" s="12">
        <v>1</v>
      </c>
      <c r="E30" s="15"/>
      <c r="F30" s="33" t="s">
        <v>111</v>
      </c>
      <c r="G30" s="11">
        <f t="shared" si="1"/>
        <v>1140997.3</v>
      </c>
      <c r="H30" s="6"/>
    </row>
    <row r="31" spans="1:8" s="7" customFormat="1">
      <c r="A31" s="43"/>
      <c r="B31" s="8" t="s">
        <v>31</v>
      </c>
      <c r="C31" s="12"/>
      <c r="D31" s="12">
        <v>1</v>
      </c>
      <c r="E31" s="15"/>
      <c r="F31" s="33" t="s">
        <v>111</v>
      </c>
      <c r="G31" s="11">
        <f t="shared" si="1"/>
        <v>1140997.3</v>
      </c>
      <c r="H31" s="6"/>
    </row>
    <row r="32" spans="1:8">
      <c r="A32" s="43"/>
      <c r="B32" s="8" t="s">
        <v>119</v>
      </c>
      <c r="C32" s="12"/>
      <c r="D32" s="12">
        <v>1</v>
      </c>
      <c r="E32" s="15"/>
      <c r="F32" s="33" t="s">
        <v>111</v>
      </c>
      <c r="G32" s="11">
        <f t="shared" si="1"/>
        <v>1140997.3</v>
      </c>
      <c r="H32" s="6"/>
    </row>
    <row r="33" spans="1:8">
      <c r="A33" s="43"/>
      <c r="B33" s="8" t="s">
        <v>120</v>
      </c>
      <c r="C33" s="12"/>
      <c r="D33" s="12">
        <v>1</v>
      </c>
      <c r="E33" s="15"/>
      <c r="F33" s="33" t="s">
        <v>111</v>
      </c>
      <c r="G33" s="11">
        <f t="shared" si="1"/>
        <v>1140997.3</v>
      </c>
      <c r="H33" s="6"/>
    </row>
    <row r="34" spans="1:8">
      <c r="A34" s="43"/>
      <c r="B34" s="8" t="s">
        <v>30</v>
      </c>
      <c r="C34" s="12"/>
      <c r="D34" s="12">
        <v>1</v>
      </c>
      <c r="E34" s="15"/>
      <c r="F34" s="33" t="s">
        <v>111</v>
      </c>
      <c r="G34" s="11">
        <f t="shared" si="1"/>
        <v>1140997.3</v>
      </c>
      <c r="H34" s="6"/>
    </row>
    <row r="35" spans="1:8" s="7" customFormat="1">
      <c r="A35" s="42"/>
      <c r="B35" s="13" t="s">
        <v>32</v>
      </c>
      <c r="C35" s="17">
        <f>SUM(C36:C41)</f>
        <v>0</v>
      </c>
      <c r="D35" s="17">
        <f t="shared" ref="D35:E35" si="3">SUM(D36:D41)</f>
        <v>6</v>
      </c>
      <c r="E35" s="17">
        <f t="shared" si="3"/>
        <v>0</v>
      </c>
      <c r="F35" s="34"/>
      <c r="G35" s="6">
        <f>SUM(G36:G41)</f>
        <v>6845983.7999999998</v>
      </c>
      <c r="H35" s="6">
        <f>ROUND(G35/12,2)</f>
        <v>570498.65</v>
      </c>
    </row>
    <row r="36" spans="1:8" s="7" customFormat="1">
      <c r="A36" s="43"/>
      <c r="B36" s="8" t="s">
        <v>38</v>
      </c>
      <c r="C36" s="26"/>
      <c r="D36" s="12">
        <v>1</v>
      </c>
      <c r="E36" s="15"/>
      <c r="F36" s="33" t="s">
        <v>111</v>
      </c>
      <c r="G36" s="11">
        <f t="shared" si="1"/>
        <v>1140997.3</v>
      </c>
      <c r="H36" s="6"/>
    </row>
    <row r="37" spans="1:8" s="7" customFormat="1">
      <c r="A37" s="43"/>
      <c r="B37" s="8" t="s">
        <v>37</v>
      </c>
      <c r="C37" s="12"/>
      <c r="D37" s="12">
        <v>1</v>
      </c>
      <c r="E37" s="15"/>
      <c r="F37" s="33" t="s">
        <v>111</v>
      </c>
      <c r="G37" s="11">
        <f t="shared" si="1"/>
        <v>1140997.3</v>
      </c>
      <c r="H37" s="6"/>
    </row>
    <row r="38" spans="1:8" s="7" customFormat="1">
      <c r="A38" s="43"/>
      <c r="B38" s="8" t="s">
        <v>34</v>
      </c>
      <c r="C38" s="26"/>
      <c r="D38" s="12">
        <v>1</v>
      </c>
      <c r="E38" s="15"/>
      <c r="F38" s="33" t="s">
        <v>111</v>
      </c>
      <c r="G38" s="11">
        <f t="shared" si="1"/>
        <v>1140997.3</v>
      </c>
      <c r="H38" s="6"/>
    </row>
    <row r="39" spans="1:8" s="7" customFormat="1">
      <c r="A39" s="43"/>
      <c r="B39" s="8" t="s">
        <v>33</v>
      </c>
      <c r="C39" s="26"/>
      <c r="D39" s="12">
        <v>1</v>
      </c>
      <c r="E39" s="15"/>
      <c r="F39" s="33" t="s">
        <v>111</v>
      </c>
      <c r="G39" s="11">
        <f t="shared" si="1"/>
        <v>1140997.3</v>
      </c>
      <c r="H39" s="6"/>
    </row>
    <row r="40" spans="1:8" s="7" customFormat="1">
      <c r="A40" s="43"/>
      <c r="B40" s="8" t="s">
        <v>36</v>
      </c>
      <c r="C40" s="26"/>
      <c r="D40" s="12">
        <v>1</v>
      </c>
      <c r="E40" s="15"/>
      <c r="F40" s="33" t="s">
        <v>111</v>
      </c>
      <c r="G40" s="11">
        <f t="shared" si="1"/>
        <v>1140997.3</v>
      </c>
      <c r="H40" s="6"/>
    </row>
    <row r="41" spans="1:8">
      <c r="A41" s="43"/>
      <c r="B41" s="8" t="s">
        <v>35</v>
      </c>
      <c r="C41" s="26"/>
      <c r="D41" s="12">
        <v>1</v>
      </c>
      <c r="E41" s="15"/>
      <c r="F41" s="33" t="s">
        <v>111</v>
      </c>
      <c r="G41" s="11">
        <f t="shared" si="1"/>
        <v>1140997.3</v>
      </c>
      <c r="H41" s="6"/>
    </row>
    <row r="42" spans="1:8" s="7" customFormat="1">
      <c r="A42" s="16"/>
      <c r="B42" s="13" t="s">
        <v>39</v>
      </c>
      <c r="C42" s="17">
        <f>SUM(C43:C45)</f>
        <v>0</v>
      </c>
      <c r="D42" s="17">
        <f t="shared" ref="D42:E42" si="4">SUM(D43:D45)</f>
        <v>2</v>
      </c>
      <c r="E42" s="17">
        <f t="shared" si="4"/>
        <v>1</v>
      </c>
      <c r="F42" s="37"/>
      <c r="G42" s="6">
        <f>SUM(G43:G45)</f>
        <v>4089526.5</v>
      </c>
      <c r="H42" s="6">
        <f>ROUND(G42/12,2)</f>
        <v>340793.88</v>
      </c>
    </row>
    <row r="43" spans="1:8" s="7" customFormat="1">
      <c r="A43" s="16"/>
      <c r="B43" s="8" t="s">
        <v>42</v>
      </c>
      <c r="C43" s="12"/>
      <c r="D43" s="12">
        <v>1</v>
      </c>
      <c r="E43" s="12"/>
      <c r="F43" s="33" t="s">
        <v>111</v>
      </c>
      <c r="G43" s="11">
        <f t="shared" si="1"/>
        <v>1140997.3</v>
      </c>
      <c r="H43" s="6"/>
    </row>
    <row r="44" spans="1:8" s="7" customFormat="1">
      <c r="A44" s="16"/>
      <c r="B44" s="8" t="s">
        <v>40</v>
      </c>
      <c r="C44" s="12"/>
      <c r="D44" s="12">
        <v>1</v>
      </c>
      <c r="E44" s="12"/>
      <c r="F44" s="33" t="s">
        <v>111</v>
      </c>
      <c r="G44" s="11">
        <f t="shared" si="1"/>
        <v>1140997.3</v>
      </c>
      <c r="H44" s="6"/>
    </row>
    <row r="45" spans="1:8" s="7" customFormat="1">
      <c r="A45" s="16"/>
      <c r="B45" s="8" t="s">
        <v>41</v>
      </c>
      <c r="C45" s="12"/>
      <c r="D45" s="12"/>
      <c r="E45" s="12">
        <v>1</v>
      </c>
      <c r="F45" s="33" t="s">
        <v>111</v>
      </c>
      <c r="G45" s="11">
        <f t="shared" si="1"/>
        <v>1807531.9</v>
      </c>
      <c r="H45" s="6"/>
    </row>
    <row r="46" spans="1:8" s="7" customFormat="1">
      <c r="A46" s="16"/>
      <c r="B46" s="13" t="s">
        <v>43</v>
      </c>
      <c r="C46" s="17">
        <f>SUM(C47:C53)</f>
        <v>1</v>
      </c>
      <c r="D46" s="17">
        <f t="shared" ref="D46:E46" si="5">SUM(D47:D53)</f>
        <v>6</v>
      </c>
      <c r="E46" s="17">
        <f t="shared" si="5"/>
        <v>0</v>
      </c>
      <c r="F46" s="37"/>
      <c r="G46" s="6">
        <f>SUM(G47:G53)</f>
        <v>7416482.4499999993</v>
      </c>
      <c r="H46" s="6">
        <f>ROUND(G46/12,2)</f>
        <v>618040.19999999995</v>
      </c>
    </row>
    <row r="47" spans="1:8" s="7" customFormat="1">
      <c r="A47" s="16"/>
      <c r="B47" s="18" t="s">
        <v>49</v>
      </c>
      <c r="C47" s="38">
        <v>1</v>
      </c>
      <c r="D47" s="12"/>
      <c r="E47" s="15"/>
      <c r="F47" s="33" t="s">
        <v>126</v>
      </c>
      <c r="G47" s="11">
        <f t="shared" si="1"/>
        <v>570498.65</v>
      </c>
      <c r="H47" s="6"/>
    </row>
    <row r="48" spans="1:8" s="7" customFormat="1">
      <c r="A48" s="16"/>
      <c r="B48" s="18" t="s">
        <v>50</v>
      </c>
      <c r="C48" s="38"/>
      <c r="D48" s="12">
        <v>1</v>
      </c>
      <c r="E48" s="15"/>
      <c r="F48" s="33" t="s">
        <v>111</v>
      </c>
      <c r="G48" s="11">
        <f t="shared" si="1"/>
        <v>1140997.3</v>
      </c>
      <c r="H48" s="6"/>
    </row>
    <row r="49" spans="1:8" s="7" customFormat="1">
      <c r="A49" s="16"/>
      <c r="B49" s="18" t="s">
        <v>48</v>
      </c>
      <c r="C49" s="38"/>
      <c r="D49" s="12">
        <v>1</v>
      </c>
      <c r="E49" s="15"/>
      <c r="F49" s="33" t="s">
        <v>111</v>
      </c>
      <c r="G49" s="11">
        <f t="shared" si="1"/>
        <v>1140997.3</v>
      </c>
      <c r="H49" s="6"/>
    </row>
    <row r="50" spans="1:8" s="7" customFormat="1">
      <c r="A50" s="16"/>
      <c r="B50" s="18" t="s">
        <v>44</v>
      </c>
      <c r="C50" s="38"/>
      <c r="D50" s="12">
        <v>1</v>
      </c>
      <c r="E50" s="15"/>
      <c r="F50" s="33" t="s">
        <v>111</v>
      </c>
      <c r="G50" s="11">
        <f t="shared" si="1"/>
        <v>1140997.3</v>
      </c>
      <c r="H50" s="6"/>
    </row>
    <row r="51" spans="1:8" s="7" customFormat="1">
      <c r="A51" s="16"/>
      <c r="B51" s="18" t="s">
        <v>46</v>
      </c>
      <c r="C51" s="38"/>
      <c r="D51" s="12">
        <v>1</v>
      </c>
      <c r="E51" s="15"/>
      <c r="F51" s="33" t="s">
        <v>111</v>
      </c>
      <c r="G51" s="11">
        <f t="shared" si="1"/>
        <v>1140997.3</v>
      </c>
      <c r="H51" s="6"/>
    </row>
    <row r="52" spans="1:8" s="7" customFormat="1">
      <c r="A52" s="16"/>
      <c r="B52" s="18" t="s">
        <v>47</v>
      </c>
      <c r="C52" s="38"/>
      <c r="D52" s="12">
        <v>1</v>
      </c>
      <c r="E52" s="15"/>
      <c r="F52" s="33" t="s">
        <v>111</v>
      </c>
      <c r="G52" s="11">
        <f t="shared" si="1"/>
        <v>1140997.3</v>
      </c>
      <c r="H52" s="6"/>
    </row>
    <row r="53" spans="1:8">
      <c r="A53" s="9"/>
      <c r="B53" s="18" t="s">
        <v>45</v>
      </c>
      <c r="C53" s="38"/>
      <c r="D53" s="12">
        <v>1</v>
      </c>
      <c r="E53" s="15"/>
      <c r="F53" s="33" t="s">
        <v>111</v>
      </c>
      <c r="G53" s="11">
        <f t="shared" si="1"/>
        <v>1140997.3</v>
      </c>
      <c r="H53" s="6"/>
    </row>
    <row r="54" spans="1:8" s="7" customFormat="1">
      <c r="A54" s="16"/>
      <c r="B54" s="13" t="s">
        <v>51</v>
      </c>
      <c r="C54" s="17">
        <f>SUM(C55:C57)</f>
        <v>0</v>
      </c>
      <c r="D54" s="17">
        <f t="shared" ref="D54:E54" si="6">SUM(D55:D57)</f>
        <v>3</v>
      </c>
      <c r="E54" s="17">
        <f t="shared" si="6"/>
        <v>0</v>
      </c>
      <c r="F54" s="37"/>
      <c r="G54" s="6">
        <f>SUM(G55:G57)</f>
        <v>3422991.9000000004</v>
      </c>
      <c r="H54" s="6">
        <f>ROUND(G54/12,2)</f>
        <v>285249.33</v>
      </c>
    </row>
    <row r="55" spans="1:8" s="7" customFormat="1">
      <c r="A55" s="16"/>
      <c r="B55" s="8" t="s">
        <v>54</v>
      </c>
      <c r="C55" s="12"/>
      <c r="D55" s="12">
        <v>1</v>
      </c>
      <c r="E55" s="15"/>
      <c r="F55" s="33" t="s">
        <v>111</v>
      </c>
      <c r="G55" s="11">
        <f t="shared" si="1"/>
        <v>1140997.3</v>
      </c>
      <c r="H55" s="6"/>
    </row>
    <row r="56" spans="1:8">
      <c r="A56" s="9"/>
      <c r="B56" s="8" t="s">
        <v>52</v>
      </c>
      <c r="C56" s="12"/>
      <c r="D56" s="12">
        <v>1</v>
      </c>
      <c r="E56" s="15"/>
      <c r="F56" s="33" t="s">
        <v>111</v>
      </c>
      <c r="G56" s="11">
        <f t="shared" si="1"/>
        <v>1140997.3</v>
      </c>
      <c r="H56" s="6"/>
    </row>
    <row r="57" spans="1:8">
      <c r="A57" s="9"/>
      <c r="B57" s="8" t="s">
        <v>53</v>
      </c>
      <c r="C57" s="12"/>
      <c r="D57" s="12">
        <v>1</v>
      </c>
      <c r="E57" s="15"/>
      <c r="F57" s="33" t="s">
        <v>111</v>
      </c>
      <c r="G57" s="11">
        <f t="shared" si="1"/>
        <v>1140997.3</v>
      </c>
      <c r="H57" s="6"/>
    </row>
    <row r="58" spans="1:8" s="7" customFormat="1">
      <c r="A58" s="16"/>
      <c r="B58" s="13" t="s">
        <v>55</v>
      </c>
      <c r="C58" s="17">
        <f>SUM(C59:C64)</f>
        <v>0</v>
      </c>
      <c r="D58" s="17">
        <f t="shared" ref="D58:E58" si="7">SUM(D59:D64)</f>
        <v>6</v>
      </c>
      <c r="E58" s="17">
        <f t="shared" si="7"/>
        <v>0</v>
      </c>
      <c r="F58" s="37"/>
      <c r="G58" s="6">
        <f>SUM(G59:G64)</f>
        <v>6845983.7999999998</v>
      </c>
      <c r="H58" s="6">
        <f>ROUND(G58/12,2)</f>
        <v>570498.65</v>
      </c>
    </row>
    <row r="59" spans="1:8" s="7" customFormat="1">
      <c r="A59" s="16"/>
      <c r="B59" s="8" t="s">
        <v>57</v>
      </c>
      <c r="C59" s="12"/>
      <c r="D59" s="12">
        <v>1</v>
      </c>
      <c r="E59" s="15"/>
      <c r="F59" s="33" t="s">
        <v>111</v>
      </c>
      <c r="G59" s="11">
        <f t="shared" si="1"/>
        <v>1140997.3</v>
      </c>
      <c r="H59" s="6"/>
    </row>
    <row r="60" spans="1:8" s="7" customFormat="1">
      <c r="A60" s="16"/>
      <c r="B60" s="8" t="s">
        <v>59</v>
      </c>
      <c r="C60" s="12"/>
      <c r="D60" s="12">
        <v>1</v>
      </c>
      <c r="E60" s="15"/>
      <c r="F60" s="33" t="s">
        <v>111</v>
      </c>
      <c r="G60" s="11">
        <f t="shared" si="1"/>
        <v>1140997.3</v>
      </c>
      <c r="H60" s="6"/>
    </row>
    <row r="61" spans="1:8" s="7" customFormat="1">
      <c r="A61" s="16"/>
      <c r="B61" s="8" t="s">
        <v>58</v>
      </c>
      <c r="C61" s="12"/>
      <c r="D61" s="12">
        <v>1</v>
      </c>
      <c r="E61" s="15"/>
      <c r="F61" s="33" t="s">
        <v>111</v>
      </c>
      <c r="G61" s="11">
        <f t="shared" si="1"/>
        <v>1140997.3</v>
      </c>
      <c r="H61" s="6"/>
    </row>
    <row r="62" spans="1:8" s="7" customFormat="1">
      <c r="A62" s="16"/>
      <c r="B62" s="8" t="s">
        <v>61</v>
      </c>
      <c r="C62" s="12"/>
      <c r="D62" s="12">
        <v>1</v>
      </c>
      <c r="E62" s="15"/>
      <c r="F62" s="33" t="s">
        <v>111</v>
      </c>
      <c r="G62" s="11">
        <f t="shared" si="1"/>
        <v>1140997.3</v>
      </c>
      <c r="H62" s="6"/>
    </row>
    <row r="63" spans="1:8" s="7" customFormat="1">
      <c r="A63" s="16"/>
      <c r="B63" s="8" t="s">
        <v>60</v>
      </c>
      <c r="C63" s="12"/>
      <c r="D63" s="12">
        <v>1</v>
      </c>
      <c r="E63" s="15"/>
      <c r="F63" s="33" t="s">
        <v>111</v>
      </c>
      <c r="G63" s="11">
        <f t="shared" si="1"/>
        <v>1140997.3</v>
      </c>
      <c r="H63" s="6"/>
    </row>
    <row r="64" spans="1:8">
      <c r="A64" s="9"/>
      <c r="B64" s="8" t="s">
        <v>56</v>
      </c>
      <c r="C64" s="12"/>
      <c r="D64" s="12">
        <v>1</v>
      </c>
      <c r="E64" s="15"/>
      <c r="F64" s="33" t="s">
        <v>111</v>
      </c>
      <c r="G64" s="11">
        <f t="shared" si="1"/>
        <v>1140997.3</v>
      </c>
      <c r="H64" s="6"/>
    </row>
    <row r="65" spans="1:8" s="7" customFormat="1">
      <c r="A65" s="16"/>
      <c r="B65" s="13" t="s">
        <v>62</v>
      </c>
      <c r="C65" s="17">
        <f>SUM(C66:C73)</f>
        <v>1</v>
      </c>
      <c r="D65" s="17">
        <f t="shared" ref="D65:E65" si="8">SUM(D66:D73)</f>
        <v>7</v>
      </c>
      <c r="E65" s="17">
        <f t="shared" si="8"/>
        <v>0</v>
      </c>
      <c r="F65" s="37"/>
      <c r="G65" s="6">
        <f>SUM(G66:G73)</f>
        <v>8557479.75</v>
      </c>
      <c r="H65" s="6">
        <f>ROUND(G65/12,2)</f>
        <v>713123.31</v>
      </c>
    </row>
    <row r="66" spans="1:8" s="7" customFormat="1">
      <c r="A66" s="16"/>
      <c r="B66" s="8" t="s">
        <v>68</v>
      </c>
      <c r="C66" s="38"/>
      <c r="D66" s="12">
        <v>1</v>
      </c>
      <c r="E66" s="15"/>
      <c r="F66" s="33" t="s">
        <v>111</v>
      </c>
      <c r="G66" s="11">
        <f t="shared" si="1"/>
        <v>1140997.3</v>
      </c>
      <c r="H66" s="6"/>
    </row>
    <row r="67" spans="1:8" s="7" customFormat="1">
      <c r="A67" s="16"/>
      <c r="B67" s="8" t="s">
        <v>66</v>
      </c>
      <c r="C67" s="38"/>
      <c r="D67" s="12">
        <v>1</v>
      </c>
      <c r="E67" s="15"/>
      <c r="F67" s="33" t="s">
        <v>111</v>
      </c>
      <c r="G67" s="11">
        <f t="shared" si="1"/>
        <v>1140997.3</v>
      </c>
      <c r="H67" s="6"/>
    </row>
    <row r="68" spans="1:8" s="7" customFormat="1">
      <c r="A68" s="16"/>
      <c r="B68" s="8" t="s">
        <v>64</v>
      </c>
      <c r="C68" s="38"/>
      <c r="D68" s="12">
        <v>1</v>
      </c>
      <c r="E68" s="15"/>
      <c r="F68" s="33" t="s">
        <v>111</v>
      </c>
      <c r="G68" s="11">
        <f t="shared" si="1"/>
        <v>1140997.3</v>
      </c>
      <c r="H68" s="6"/>
    </row>
    <row r="69" spans="1:8" s="7" customFormat="1">
      <c r="A69" s="16"/>
      <c r="B69" s="8" t="s">
        <v>67</v>
      </c>
      <c r="C69" s="38"/>
      <c r="D69" s="12">
        <v>1</v>
      </c>
      <c r="E69" s="15"/>
      <c r="F69" s="33" t="s">
        <v>111</v>
      </c>
      <c r="G69" s="11">
        <f t="shared" si="1"/>
        <v>1140997.3</v>
      </c>
      <c r="H69" s="6"/>
    </row>
    <row r="70" spans="1:8" s="7" customFormat="1">
      <c r="A70" s="16"/>
      <c r="B70" s="8" t="s">
        <v>65</v>
      </c>
      <c r="C70" s="38"/>
      <c r="D70" s="12">
        <v>1</v>
      </c>
      <c r="E70" s="15"/>
      <c r="F70" s="33" t="s">
        <v>111</v>
      </c>
      <c r="G70" s="11">
        <f t="shared" si="1"/>
        <v>1140997.3</v>
      </c>
      <c r="H70" s="6"/>
    </row>
    <row r="71" spans="1:8" s="7" customFormat="1">
      <c r="A71" s="16"/>
      <c r="B71" s="8" t="s">
        <v>115</v>
      </c>
      <c r="C71" s="38"/>
      <c r="D71" s="12">
        <v>1</v>
      </c>
      <c r="E71" s="15"/>
      <c r="F71" s="33" t="s">
        <v>111</v>
      </c>
      <c r="G71" s="11">
        <f t="shared" si="1"/>
        <v>1140997.3</v>
      </c>
      <c r="H71" s="6"/>
    </row>
    <row r="72" spans="1:8" s="7" customFormat="1">
      <c r="A72" s="16"/>
      <c r="B72" s="8" t="s">
        <v>37</v>
      </c>
      <c r="C72" s="38"/>
      <c r="D72" s="12">
        <v>1</v>
      </c>
      <c r="E72" s="15"/>
      <c r="F72" s="33" t="s">
        <v>111</v>
      </c>
      <c r="G72" s="11">
        <f t="shared" si="1"/>
        <v>1140997.3</v>
      </c>
      <c r="H72" s="6"/>
    </row>
    <row r="73" spans="1:8">
      <c r="A73" s="9"/>
      <c r="B73" s="8" t="s">
        <v>63</v>
      </c>
      <c r="C73" s="38">
        <v>1</v>
      </c>
      <c r="D73" s="12"/>
      <c r="E73" s="15"/>
      <c r="F73" s="33" t="s">
        <v>127</v>
      </c>
      <c r="G73" s="11">
        <f t="shared" si="1"/>
        <v>570498.65</v>
      </c>
      <c r="H73" s="6"/>
    </row>
    <row r="74" spans="1:8" s="7" customFormat="1">
      <c r="A74" s="16"/>
      <c r="B74" s="13" t="s">
        <v>69</v>
      </c>
      <c r="C74" s="17">
        <f>SUM(C75:C78)</f>
        <v>0</v>
      </c>
      <c r="D74" s="17">
        <f t="shared" ref="D74:E74" si="9">SUM(D75:D78)</f>
        <v>3</v>
      </c>
      <c r="E74" s="17">
        <f t="shared" si="9"/>
        <v>1</v>
      </c>
      <c r="F74" s="37"/>
      <c r="G74" s="6">
        <f>SUM(G75:G78)</f>
        <v>5230523.8</v>
      </c>
      <c r="H74" s="6">
        <f>ROUND(G74/12,2)</f>
        <v>435876.98</v>
      </c>
    </row>
    <row r="75" spans="1:8" s="7" customFormat="1">
      <c r="A75" s="16"/>
      <c r="B75" s="20" t="s">
        <v>73</v>
      </c>
      <c r="C75" s="12"/>
      <c r="D75" s="12">
        <v>1</v>
      </c>
      <c r="E75" s="15"/>
      <c r="F75" s="33" t="s">
        <v>111</v>
      </c>
      <c r="G75" s="11">
        <f t="shared" si="1"/>
        <v>1140997.3</v>
      </c>
      <c r="H75" s="6"/>
    </row>
    <row r="76" spans="1:8" s="7" customFormat="1">
      <c r="A76" s="16"/>
      <c r="B76" s="20" t="s">
        <v>71</v>
      </c>
      <c r="C76" s="12"/>
      <c r="D76" s="12">
        <v>1</v>
      </c>
      <c r="E76" s="15"/>
      <c r="F76" s="33" t="s">
        <v>111</v>
      </c>
      <c r="G76" s="11">
        <f t="shared" si="1"/>
        <v>1140997.3</v>
      </c>
      <c r="H76" s="6"/>
    </row>
    <row r="77" spans="1:8" s="7" customFormat="1">
      <c r="A77" s="16"/>
      <c r="B77" s="20" t="s">
        <v>72</v>
      </c>
      <c r="C77" s="12"/>
      <c r="D77" s="12"/>
      <c r="E77" s="15">
        <v>1</v>
      </c>
      <c r="F77" s="33" t="s">
        <v>111</v>
      </c>
      <c r="G77" s="11">
        <f t="shared" ref="G77:G118" si="10">(C77*$J$9)+(D77*$K$9)+(E77*$L$9)</f>
        <v>1807531.9</v>
      </c>
      <c r="H77" s="6"/>
    </row>
    <row r="78" spans="1:8" s="7" customFormat="1">
      <c r="A78" s="16"/>
      <c r="B78" s="19" t="s">
        <v>70</v>
      </c>
      <c r="C78" s="12"/>
      <c r="D78" s="12">
        <v>1</v>
      </c>
      <c r="E78" s="15"/>
      <c r="F78" s="33" t="s">
        <v>111</v>
      </c>
      <c r="G78" s="11">
        <f t="shared" si="10"/>
        <v>1140997.3</v>
      </c>
      <c r="H78" s="6"/>
    </row>
    <row r="79" spans="1:8" s="7" customFormat="1" ht="15.75" customHeight="1">
      <c r="A79" s="16"/>
      <c r="B79" s="13" t="s">
        <v>74</v>
      </c>
      <c r="C79" s="17">
        <f>SUM(C80:C86)</f>
        <v>1</v>
      </c>
      <c r="D79" s="17">
        <f t="shared" ref="D79:E79" si="11">SUM(D80:D86)</f>
        <v>6</v>
      </c>
      <c r="E79" s="17">
        <f t="shared" si="11"/>
        <v>0</v>
      </c>
      <c r="F79" s="37"/>
      <c r="G79" s="6">
        <f>SUM(G80:G86)</f>
        <v>7416482.4499999993</v>
      </c>
      <c r="H79" s="6">
        <f>ROUND(G79/12,2)</f>
        <v>618040.19999999995</v>
      </c>
    </row>
    <row r="80" spans="1:8" s="7" customFormat="1" ht="15.75" customHeight="1">
      <c r="A80" s="16"/>
      <c r="B80" s="8" t="s">
        <v>77</v>
      </c>
      <c r="C80" s="38"/>
      <c r="D80" s="12">
        <v>1</v>
      </c>
      <c r="E80" s="14"/>
      <c r="F80" s="33" t="s">
        <v>111</v>
      </c>
      <c r="G80" s="11">
        <f t="shared" si="10"/>
        <v>1140997.3</v>
      </c>
      <c r="H80" s="6"/>
    </row>
    <row r="81" spans="1:8" s="7" customFormat="1" ht="15.75" customHeight="1">
      <c r="A81" s="16"/>
      <c r="B81" s="8" t="s">
        <v>79</v>
      </c>
      <c r="C81" s="38"/>
      <c r="D81" s="12">
        <v>1</v>
      </c>
      <c r="E81" s="14"/>
      <c r="F81" s="33" t="s">
        <v>111</v>
      </c>
      <c r="G81" s="11">
        <f t="shared" si="10"/>
        <v>1140997.3</v>
      </c>
      <c r="H81" s="6"/>
    </row>
    <row r="82" spans="1:8" s="7" customFormat="1" ht="15.75" customHeight="1">
      <c r="A82" s="16"/>
      <c r="B82" s="8" t="s">
        <v>61</v>
      </c>
      <c r="C82" s="38">
        <v>1</v>
      </c>
      <c r="D82" s="12"/>
      <c r="E82" s="14"/>
      <c r="F82" s="33" t="s">
        <v>128</v>
      </c>
      <c r="G82" s="11">
        <f t="shared" si="10"/>
        <v>570498.65</v>
      </c>
      <c r="H82" s="6"/>
    </row>
    <row r="83" spans="1:8" s="7" customFormat="1" ht="15.75" customHeight="1">
      <c r="A83" s="16"/>
      <c r="B83" s="8" t="s">
        <v>78</v>
      </c>
      <c r="C83" s="38"/>
      <c r="D83" s="12">
        <v>1</v>
      </c>
      <c r="E83" s="14"/>
      <c r="F83" s="33" t="s">
        <v>111</v>
      </c>
      <c r="G83" s="11">
        <f t="shared" si="10"/>
        <v>1140997.3</v>
      </c>
      <c r="H83" s="6"/>
    </row>
    <row r="84" spans="1:8" s="7" customFormat="1" ht="15.75" customHeight="1">
      <c r="A84" s="16"/>
      <c r="B84" s="8" t="s">
        <v>76</v>
      </c>
      <c r="C84" s="38"/>
      <c r="D84" s="12">
        <v>1</v>
      </c>
      <c r="E84" s="14"/>
      <c r="F84" s="33" t="s">
        <v>111</v>
      </c>
      <c r="G84" s="11">
        <f t="shared" si="10"/>
        <v>1140997.3</v>
      </c>
      <c r="H84" s="6"/>
    </row>
    <row r="85" spans="1:8" s="7" customFormat="1" ht="15.75" customHeight="1">
      <c r="A85" s="16"/>
      <c r="B85" s="8" t="s">
        <v>75</v>
      </c>
      <c r="C85" s="38"/>
      <c r="D85" s="12">
        <v>1</v>
      </c>
      <c r="E85" s="14"/>
      <c r="F85" s="33" t="s">
        <v>111</v>
      </c>
      <c r="G85" s="11">
        <f t="shared" si="10"/>
        <v>1140997.3</v>
      </c>
      <c r="H85" s="6"/>
    </row>
    <row r="86" spans="1:8" s="7" customFormat="1" ht="15.75" customHeight="1">
      <c r="A86" s="16"/>
      <c r="B86" s="8" t="s">
        <v>80</v>
      </c>
      <c r="C86" s="38"/>
      <c r="D86" s="12">
        <v>1</v>
      </c>
      <c r="E86" s="14"/>
      <c r="F86" s="33" t="s">
        <v>111</v>
      </c>
      <c r="G86" s="11">
        <f t="shared" si="10"/>
        <v>1140997.3</v>
      </c>
      <c r="H86" s="6"/>
    </row>
    <row r="87" spans="1:8" s="7" customFormat="1">
      <c r="A87" s="16"/>
      <c r="B87" s="13" t="s">
        <v>81</v>
      </c>
      <c r="C87" s="17">
        <f>SUM(C88:C95)</f>
        <v>0</v>
      </c>
      <c r="D87" s="17">
        <f t="shared" ref="D87:E87" si="12">SUM(D88:D95)</f>
        <v>8</v>
      </c>
      <c r="E87" s="17">
        <f t="shared" si="12"/>
        <v>0</v>
      </c>
      <c r="F87" s="37"/>
      <c r="G87" s="6">
        <f>SUM(G88:G95)</f>
        <v>9127978.4000000004</v>
      </c>
      <c r="H87" s="6">
        <f>ROUND(G87/12,2)</f>
        <v>760664.87</v>
      </c>
    </row>
    <row r="88" spans="1:8" s="7" customFormat="1">
      <c r="A88" s="16"/>
      <c r="B88" s="22" t="s">
        <v>89</v>
      </c>
      <c r="C88" s="12"/>
      <c r="D88" s="12">
        <v>1</v>
      </c>
      <c r="E88" s="15"/>
      <c r="F88" s="33" t="s">
        <v>111</v>
      </c>
      <c r="G88" s="11">
        <f t="shared" si="10"/>
        <v>1140997.3</v>
      </c>
      <c r="H88" s="6"/>
    </row>
    <row r="89" spans="1:8" s="7" customFormat="1">
      <c r="A89" s="16"/>
      <c r="B89" s="22" t="s">
        <v>88</v>
      </c>
      <c r="C89" s="12"/>
      <c r="D89" s="12">
        <v>1</v>
      </c>
      <c r="E89" s="15"/>
      <c r="F89" s="33" t="s">
        <v>111</v>
      </c>
      <c r="G89" s="11">
        <f t="shared" si="10"/>
        <v>1140997.3</v>
      </c>
      <c r="H89" s="6"/>
    </row>
    <row r="90" spans="1:8" s="7" customFormat="1">
      <c r="A90" s="16"/>
      <c r="B90" s="21" t="s">
        <v>82</v>
      </c>
      <c r="C90" s="15"/>
      <c r="D90" s="12">
        <v>1</v>
      </c>
      <c r="E90" s="15"/>
      <c r="F90" s="33" t="s">
        <v>111</v>
      </c>
      <c r="G90" s="11">
        <f t="shared" si="10"/>
        <v>1140997.3</v>
      </c>
      <c r="H90" s="6"/>
    </row>
    <row r="91" spans="1:8" s="7" customFormat="1">
      <c r="A91" s="16"/>
      <c r="B91" s="22" t="s">
        <v>84</v>
      </c>
      <c r="C91" s="12"/>
      <c r="D91" s="12">
        <v>1</v>
      </c>
      <c r="E91" s="15"/>
      <c r="F91" s="33" t="s">
        <v>111</v>
      </c>
      <c r="G91" s="11">
        <f t="shared" si="10"/>
        <v>1140997.3</v>
      </c>
      <c r="H91" s="6"/>
    </row>
    <row r="92" spans="1:8" s="7" customFormat="1">
      <c r="A92" s="16"/>
      <c r="B92" s="22" t="s">
        <v>83</v>
      </c>
      <c r="C92" s="12"/>
      <c r="D92" s="12">
        <v>1</v>
      </c>
      <c r="E92" s="15"/>
      <c r="F92" s="33" t="s">
        <v>111</v>
      </c>
      <c r="G92" s="11">
        <f t="shared" si="10"/>
        <v>1140997.3</v>
      </c>
      <c r="H92" s="6"/>
    </row>
    <row r="93" spans="1:8">
      <c r="A93" s="9"/>
      <c r="B93" s="22" t="s">
        <v>85</v>
      </c>
      <c r="C93" s="12"/>
      <c r="D93" s="12">
        <v>1</v>
      </c>
      <c r="E93" s="15"/>
      <c r="F93" s="33" t="s">
        <v>111</v>
      </c>
      <c r="G93" s="11">
        <f t="shared" si="10"/>
        <v>1140997.3</v>
      </c>
      <c r="H93" s="6"/>
    </row>
    <row r="94" spans="1:8">
      <c r="A94" s="9"/>
      <c r="B94" s="22" t="s">
        <v>86</v>
      </c>
      <c r="C94" s="12"/>
      <c r="D94" s="12">
        <v>1</v>
      </c>
      <c r="E94" s="15"/>
      <c r="F94" s="33" t="s">
        <v>111</v>
      </c>
      <c r="G94" s="11">
        <f t="shared" si="10"/>
        <v>1140997.3</v>
      </c>
      <c r="H94" s="6"/>
    </row>
    <row r="95" spans="1:8">
      <c r="A95" s="9"/>
      <c r="B95" s="22" t="s">
        <v>87</v>
      </c>
      <c r="C95" s="12"/>
      <c r="D95" s="12">
        <v>1</v>
      </c>
      <c r="E95" s="15"/>
      <c r="F95" s="33" t="s">
        <v>111</v>
      </c>
      <c r="G95" s="11">
        <f t="shared" si="10"/>
        <v>1140997.3</v>
      </c>
      <c r="H95" s="6"/>
    </row>
    <row r="96" spans="1:8" s="7" customFormat="1">
      <c r="A96" s="16"/>
      <c r="B96" s="13" t="s">
        <v>90</v>
      </c>
      <c r="C96" s="17">
        <f>SUM(C97:C105)</f>
        <v>0</v>
      </c>
      <c r="D96" s="17">
        <f t="shared" ref="D96:E96" si="13">SUM(D97:D105)</f>
        <v>9</v>
      </c>
      <c r="E96" s="17">
        <f t="shared" si="13"/>
        <v>0</v>
      </c>
      <c r="F96" s="37"/>
      <c r="G96" s="6">
        <f>SUM(G97:G105)</f>
        <v>10268975.700000001</v>
      </c>
      <c r="H96" s="6">
        <f>ROUND(G96/12,2)</f>
        <v>855747.98</v>
      </c>
    </row>
    <row r="97" spans="1:8" s="7" customFormat="1">
      <c r="A97" s="16"/>
      <c r="B97" s="22" t="s">
        <v>94</v>
      </c>
      <c r="C97" s="12"/>
      <c r="D97" s="12">
        <v>1</v>
      </c>
      <c r="E97" s="15"/>
      <c r="F97" s="33" t="s">
        <v>111</v>
      </c>
      <c r="G97" s="11">
        <f t="shared" si="10"/>
        <v>1140997.3</v>
      </c>
      <c r="H97" s="6"/>
    </row>
    <row r="98" spans="1:8" s="7" customFormat="1">
      <c r="A98" s="16"/>
      <c r="B98" s="22" t="s">
        <v>99</v>
      </c>
      <c r="C98" s="12"/>
      <c r="D98" s="12">
        <v>1</v>
      </c>
      <c r="E98" s="15"/>
      <c r="F98" s="33" t="s">
        <v>111</v>
      </c>
      <c r="G98" s="11">
        <f t="shared" si="10"/>
        <v>1140997.3</v>
      </c>
      <c r="H98" s="6"/>
    </row>
    <row r="99" spans="1:8" s="7" customFormat="1">
      <c r="A99" s="16"/>
      <c r="B99" s="22" t="s">
        <v>97</v>
      </c>
      <c r="C99" s="12"/>
      <c r="D99" s="12">
        <v>1</v>
      </c>
      <c r="E99" s="15"/>
      <c r="F99" s="33" t="s">
        <v>111</v>
      </c>
      <c r="G99" s="11">
        <f t="shared" si="10"/>
        <v>1140997.3</v>
      </c>
      <c r="H99" s="6"/>
    </row>
    <row r="100" spans="1:8" s="7" customFormat="1">
      <c r="A100" s="16"/>
      <c r="B100" s="22" t="s">
        <v>95</v>
      </c>
      <c r="C100" s="12"/>
      <c r="D100" s="12">
        <v>1</v>
      </c>
      <c r="E100" s="15"/>
      <c r="F100" s="33" t="s">
        <v>111</v>
      </c>
      <c r="G100" s="11">
        <f t="shared" si="10"/>
        <v>1140997.3</v>
      </c>
      <c r="H100" s="6"/>
    </row>
    <row r="101" spans="1:8" s="7" customFormat="1">
      <c r="A101" s="16"/>
      <c r="B101" s="22" t="s">
        <v>98</v>
      </c>
      <c r="C101" s="12"/>
      <c r="D101" s="12">
        <v>1</v>
      </c>
      <c r="E101" s="15"/>
      <c r="F101" s="33" t="s">
        <v>111</v>
      </c>
      <c r="G101" s="11">
        <f t="shared" si="10"/>
        <v>1140997.3</v>
      </c>
      <c r="H101" s="6"/>
    </row>
    <row r="102" spans="1:8" s="7" customFormat="1">
      <c r="A102" s="16"/>
      <c r="B102" s="22" t="s">
        <v>96</v>
      </c>
      <c r="C102" s="12"/>
      <c r="D102" s="12">
        <v>1</v>
      </c>
      <c r="E102" s="15"/>
      <c r="F102" s="33" t="s">
        <v>111</v>
      </c>
      <c r="G102" s="11">
        <f t="shared" si="10"/>
        <v>1140997.3</v>
      </c>
      <c r="H102" s="6"/>
    </row>
    <row r="103" spans="1:8" s="7" customFormat="1">
      <c r="A103" s="16"/>
      <c r="B103" s="22" t="s">
        <v>92</v>
      </c>
      <c r="C103" s="12"/>
      <c r="D103" s="12">
        <v>1</v>
      </c>
      <c r="E103" s="15"/>
      <c r="F103" s="33" t="s">
        <v>111</v>
      </c>
      <c r="G103" s="11">
        <f t="shared" si="10"/>
        <v>1140997.3</v>
      </c>
      <c r="H103" s="6"/>
    </row>
    <row r="104" spans="1:8" s="7" customFormat="1">
      <c r="A104" s="16"/>
      <c r="B104" s="22" t="s">
        <v>93</v>
      </c>
      <c r="C104" s="12"/>
      <c r="D104" s="12">
        <v>1</v>
      </c>
      <c r="E104" s="15"/>
      <c r="F104" s="33" t="s">
        <v>111</v>
      </c>
      <c r="G104" s="11">
        <f t="shared" si="10"/>
        <v>1140997.3</v>
      </c>
      <c r="H104" s="6"/>
    </row>
    <row r="105" spans="1:8" s="7" customFormat="1">
      <c r="A105" s="16"/>
      <c r="B105" s="22" t="s">
        <v>91</v>
      </c>
      <c r="C105" s="12"/>
      <c r="D105" s="12">
        <v>1</v>
      </c>
      <c r="E105" s="15"/>
      <c r="F105" s="33" t="s">
        <v>111</v>
      </c>
      <c r="G105" s="11">
        <f t="shared" si="10"/>
        <v>1140997.3</v>
      </c>
      <c r="H105" s="6"/>
    </row>
    <row r="106" spans="1:8" s="7" customFormat="1">
      <c r="A106" s="16"/>
      <c r="B106" s="13" t="s">
        <v>100</v>
      </c>
      <c r="C106" s="17">
        <f>SUM(C107:C118)</f>
        <v>0</v>
      </c>
      <c r="D106" s="17">
        <f t="shared" ref="D106:E106" si="14">SUM(D107:D118)</f>
        <v>12</v>
      </c>
      <c r="E106" s="17">
        <f t="shared" si="14"/>
        <v>0</v>
      </c>
      <c r="F106" s="37"/>
      <c r="G106" s="6">
        <f>SUM(G107:G118)</f>
        <v>13691967.600000003</v>
      </c>
      <c r="H106" s="6">
        <f>ROUND(G106/12,2)</f>
        <v>1140997.3</v>
      </c>
    </row>
    <row r="107" spans="1:8" s="7" customFormat="1">
      <c r="A107" s="16"/>
      <c r="B107" s="8" t="s">
        <v>101</v>
      </c>
      <c r="C107" s="12"/>
      <c r="D107" s="12">
        <v>1</v>
      </c>
      <c r="E107" s="14"/>
      <c r="F107" s="33" t="s">
        <v>111</v>
      </c>
      <c r="G107" s="11">
        <f t="shared" si="10"/>
        <v>1140997.3</v>
      </c>
      <c r="H107" s="6"/>
    </row>
    <row r="108" spans="1:8" s="7" customFormat="1">
      <c r="A108" s="16"/>
      <c r="B108" s="8" t="s">
        <v>118</v>
      </c>
      <c r="C108" s="12"/>
      <c r="D108" s="12">
        <v>1</v>
      </c>
      <c r="E108" s="14"/>
      <c r="F108" s="33" t="s">
        <v>111</v>
      </c>
      <c r="G108" s="11">
        <f t="shared" si="10"/>
        <v>1140997.3</v>
      </c>
      <c r="H108" s="6"/>
    </row>
    <row r="109" spans="1:8" s="7" customFormat="1">
      <c r="A109" s="16"/>
      <c r="B109" s="8" t="s">
        <v>109</v>
      </c>
      <c r="C109" s="12"/>
      <c r="D109" s="12">
        <v>1</v>
      </c>
      <c r="E109" s="14"/>
      <c r="F109" s="33" t="s">
        <v>111</v>
      </c>
      <c r="G109" s="11">
        <f t="shared" si="10"/>
        <v>1140997.3</v>
      </c>
      <c r="H109" s="6"/>
    </row>
    <row r="110" spans="1:8" s="7" customFormat="1">
      <c r="A110" s="16"/>
      <c r="B110" s="8" t="s">
        <v>105</v>
      </c>
      <c r="C110" s="12"/>
      <c r="D110" s="12">
        <v>1</v>
      </c>
      <c r="E110" s="14"/>
      <c r="F110" s="33" t="s">
        <v>111</v>
      </c>
      <c r="G110" s="11">
        <f t="shared" si="10"/>
        <v>1140997.3</v>
      </c>
      <c r="H110" s="6"/>
    </row>
    <row r="111" spans="1:8" s="7" customFormat="1">
      <c r="A111" s="16"/>
      <c r="B111" s="8" t="s">
        <v>106</v>
      </c>
      <c r="C111" s="12"/>
      <c r="D111" s="12">
        <v>1</v>
      </c>
      <c r="E111" s="14"/>
      <c r="F111" s="33" t="s">
        <v>111</v>
      </c>
      <c r="G111" s="11">
        <f t="shared" si="10"/>
        <v>1140997.3</v>
      </c>
      <c r="H111" s="6"/>
    </row>
    <row r="112" spans="1:8" s="7" customFormat="1">
      <c r="A112" s="16"/>
      <c r="B112" s="8" t="s">
        <v>116</v>
      </c>
      <c r="C112" s="12"/>
      <c r="D112" s="12">
        <v>1</v>
      </c>
      <c r="E112" s="14"/>
      <c r="F112" s="33" t="s">
        <v>111</v>
      </c>
      <c r="G112" s="11">
        <f t="shared" si="10"/>
        <v>1140997.3</v>
      </c>
      <c r="H112" s="6"/>
    </row>
    <row r="113" spans="1:9" s="7" customFormat="1">
      <c r="A113" s="16"/>
      <c r="B113" s="8" t="s">
        <v>102</v>
      </c>
      <c r="C113" s="12"/>
      <c r="D113" s="12">
        <v>1</v>
      </c>
      <c r="E113" s="14"/>
      <c r="F113" s="33" t="s">
        <v>111</v>
      </c>
      <c r="G113" s="11">
        <f t="shared" si="10"/>
        <v>1140997.3</v>
      </c>
      <c r="H113" s="6"/>
    </row>
    <row r="114" spans="1:9" s="7" customFormat="1">
      <c r="A114" s="16"/>
      <c r="B114" s="8" t="s">
        <v>117</v>
      </c>
      <c r="C114" s="12"/>
      <c r="D114" s="12">
        <v>1</v>
      </c>
      <c r="E114" s="14"/>
      <c r="F114" s="33" t="s">
        <v>111</v>
      </c>
      <c r="G114" s="11">
        <f t="shared" si="10"/>
        <v>1140997.3</v>
      </c>
      <c r="H114" s="6"/>
    </row>
    <row r="115" spans="1:9" s="7" customFormat="1">
      <c r="A115" s="16"/>
      <c r="B115" s="8" t="s">
        <v>104</v>
      </c>
      <c r="C115" s="12"/>
      <c r="D115" s="12">
        <v>1</v>
      </c>
      <c r="E115" s="14"/>
      <c r="F115" s="33" t="s">
        <v>111</v>
      </c>
      <c r="G115" s="11">
        <f t="shared" si="10"/>
        <v>1140997.3</v>
      </c>
      <c r="H115" s="6"/>
    </row>
    <row r="116" spans="1:9" s="7" customFormat="1">
      <c r="A116" s="16"/>
      <c r="B116" s="8" t="s">
        <v>107</v>
      </c>
      <c r="C116" s="12"/>
      <c r="D116" s="12">
        <v>1</v>
      </c>
      <c r="E116" s="14"/>
      <c r="F116" s="33" t="s">
        <v>111</v>
      </c>
      <c r="G116" s="11">
        <f t="shared" si="10"/>
        <v>1140997.3</v>
      </c>
      <c r="H116" s="6"/>
    </row>
    <row r="117" spans="1:9" s="7" customFormat="1">
      <c r="A117" s="16"/>
      <c r="B117" s="8" t="s">
        <v>108</v>
      </c>
      <c r="C117" s="12"/>
      <c r="D117" s="12">
        <v>1</v>
      </c>
      <c r="E117" s="14"/>
      <c r="F117" s="33" t="s">
        <v>111</v>
      </c>
      <c r="G117" s="11">
        <f t="shared" si="10"/>
        <v>1140997.3</v>
      </c>
      <c r="H117" s="6"/>
    </row>
    <row r="118" spans="1:9" s="7" customFormat="1">
      <c r="A118" s="16"/>
      <c r="B118" s="8" t="s">
        <v>103</v>
      </c>
      <c r="C118" s="12"/>
      <c r="D118" s="12">
        <v>1</v>
      </c>
      <c r="E118" s="14"/>
      <c r="F118" s="33" t="s">
        <v>111</v>
      </c>
      <c r="G118" s="11">
        <f t="shared" si="10"/>
        <v>1140997.3</v>
      </c>
      <c r="H118" s="6"/>
    </row>
    <row r="119" spans="1:9">
      <c r="A119" s="39" t="s">
        <v>110</v>
      </c>
      <c r="B119" s="40"/>
      <c r="C119" s="17">
        <f>C106+C96+C87+C79+C74+C65+C58+C54+C46+C42+C35+C22+C8</f>
        <v>7</v>
      </c>
      <c r="D119" s="17">
        <f t="shared" ref="D119:E119" si="15">D106+D96+D87+D79+D74+D65+D58+D54+D46+D42+D35+D22+D8</f>
        <v>89</v>
      </c>
      <c r="E119" s="17">
        <f t="shared" si="15"/>
        <v>2</v>
      </c>
      <c r="F119" s="34"/>
      <c r="G119" s="35">
        <f>G106+G96+G87+G79+G74+G65+G58+G54+G46+G42+G35+G22+G8</f>
        <v>109157314.05</v>
      </c>
      <c r="H119" s="35"/>
    </row>
    <row r="120" spans="1:9">
      <c r="C120" s="25"/>
      <c r="D120" s="25"/>
      <c r="E120" s="25"/>
    </row>
    <row r="121" spans="1:9">
      <c r="G121" s="23"/>
    </row>
    <row r="122" spans="1:9">
      <c r="H122" s="24"/>
      <c r="I122" s="23"/>
    </row>
    <row r="123" spans="1:9">
      <c r="H123" s="24"/>
      <c r="I123" s="23"/>
    </row>
    <row r="124" spans="1:9">
      <c r="H124" s="24"/>
      <c r="I124" s="23"/>
    </row>
    <row r="125" spans="1:9">
      <c r="H125" s="24"/>
      <c r="I125" s="23"/>
    </row>
    <row r="126" spans="1:9">
      <c r="H126" s="24"/>
      <c r="I126" s="23"/>
    </row>
    <row r="127" spans="1:9">
      <c r="H127" s="24"/>
      <c r="I127" s="23"/>
    </row>
    <row r="128" spans="1:9">
      <c r="H128" s="24"/>
      <c r="I128" s="23"/>
    </row>
    <row r="129" spans="8:9">
      <c r="H129" s="24"/>
      <c r="I129" s="23"/>
    </row>
    <row r="130" spans="8:9">
      <c r="I130" s="23"/>
    </row>
    <row r="131" spans="8:9">
      <c r="H131" s="24"/>
      <c r="I131" s="23"/>
    </row>
    <row r="132" spans="8:9">
      <c r="H132" s="24"/>
      <c r="I132" s="23"/>
    </row>
    <row r="133" spans="8:9">
      <c r="H133" s="24"/>
      <c r="I133" s="23"/>
    </row>
    <row r="134" spans="8:9">
      <c r="H134" s="24"/>
      <c r="I134" s="23"/>
    </row>
    <row r="135" spans="8:9">
      <c r="H135" s="24"/>
      <c r="I135" s="23"/>
    </row>
    <row r="136" spans="8:9">
      <c r="H136" s="24"/>
      <c r="I136" s="24"/>
    </row>
  </sheetData>
  <mergeCells count="11">
    <mergeCell ref="A4:H4"/>
    <mergeCell ref="C6:E6"/>
    <mergeCell ref="F6:F7"/>
    <mergeCell ref="G6:G7"/>
    <mergeCell ref="H6:H7"/>
    <mergeCell ref="A119:B119"/>
    <mergeCell ref="A8:A21"/>
    <mergeCell ref="A22:A34"/>
    <mergeCell ref="A35:A41"/>
    <mergeCell ref="B6:B7"/>
    <mergeCell ref="A6:A7"/>
  </mergeCells>
  <conditionalFormatting sqref="C7">
    <cfRule type="duplicateValues" dxfId="0" priority="3" stopIfTrue="1"/>
  </conditionalFormatting>
  <pageMargins left="0.70866141732283472" right="0.70866141732283472" top="0.74803149606299213" bottom="0.74803149606299213" header="0.31496062992125984" footer="0.31496062992125984"/>
  <pageSetup paperSize="9" scale="5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2022-02-16T08:06:54Z</dcterms:modified>
</cp:coreProperties>
</file>