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20775" windowHeight="9690"/>
  </bookViews>
  <sheets>
    <sheet name="свод объемов" sheetId="2" r:id="rId1"/>
    <sheet name="диализ" sheetId="4" r:id="rId2"/>
    <sheet name="Исследования Телемедицина" sheetId="5" r:id="rId3"/>
  </sheets>
  <calcPr calcId="124519"/>
</workbook>
</file>

<file path=xl/calcChain.xml><?xml version="1.0" encoding="utf-8"?>
<calcChain xmlns="http://schemas.openxmlformats.org/spreadsheetml/2006/main">
  <c r="O8" i="4"/>
  <c r="P8"/>
  <c r="N8" s="1"/>
  <c r="Q8"/>
  <c r="N10"/>
  <c r="Q10"/>
  <c r="O11"/>
  <c r="N11"/>
  <c r="O12"/>
  <c r="N12"/>
  <c r="O13"/>
  <c r="N13"/>
  <c r="O14"/>
  <c r="N14"/>
  <c r="O15"/>
  <c r="P15"/>
  <c r="Q7"/>
  <c r="P7"/>
  <c r="O7"/>
  <c r="U31" i="2" l="1"/>
  <c r="B79" i="5"/>
  <c r="G61"/>
  <c r="F61"/>
  <c r="E61"/>
  <c r="D61"/>
  <c r="C61"/>
  <c r="H60"/>
  <c r="H59"/>
  <c r="H58"/>
  <c r="H61" l="1"/>
  <c r="I15" i="4"/>
  <c r="T31" i="2" l="1"/>
  <c r="T50" s="1"/>
  <c r="T52" s="1"/>
  <c r="M15" i="4"/>
  <c r="L15"/>
  <c r="K15"/>
  <c r="H15"/>
  <c r="G15"/>
  <c r="Q15" s="1"/>
  <c r="N15" s="1"/>
  <c r="F15"/>
  <c r="E15"/>
  <c r="J8"/>
  <c r="J15" s="1"/>
  <c r="M31" i="2"/>
  <c r="M50" s="1"/>
  <c r="M52" s="1"/>
  <c r="E36" i="5"/>
  <c r="E38" s="1"/>
  <c r="D36"/>
  <c r="D38" s="1"/>
  <c r="C36"/>
  <c r="C38" s="1"/>
  <c r="B36"/>
  <c r="B38" s="1"/>
  <c r="V31" i="2"/>
  <c r="V50" s="1"/>
  <c r="S31"/>
  <c r="S50" s="1"/>
  <c r="R31"/>
  <c r="R50" s="1"/>
  <c r="Q31"/>
  <c r="Q50" s="1"/>
  <c r="P31"/>
  <c r="P50" s="1"/>
  <c r="O31"/>
  <c r="O50" s="1"/>
  <c r="N31"/>
  <c r="N50" s="1"/>
  <c r="L31"/>
  <c r="L50" s="1"/>
  <c r="K31"/>
  <c r="K50" s="1"/>
  <c r="J31"/>
  <c r="J50" s="1"/>
  <c r="I31"/>
  <c r="I50" s="1"/>
  <c r="H31"/>
  <c r="H50" s="1"/>
  <c r="G31"/>
  <c r="G50" s="1"/>
  <c r="F31"/>
  <c r="F50" s="1"/>
  <c r="E31"/>
  <c r="E50" s="1"/>
  <c r="D31"/>
  <c r="D50" s="1"/>
  <c r="C31"/>
  <c r="C50" s="1"/>
  <c r="B15" i="5"/>
  <c r="N7" i="4" l="1"/>
  <c r="C52" i="2"/>
  <c r="L52"/>
  <c r="Q52"/>
  <c r="N52"/>
  <c r="J52"/>
  <c r="K52"/>
  <c r="D15" i="5"/>
  <c r="C15"/>
  <c r="V52" i="2"/>
  <c r="R52"/>
  <c r="O52"/>
  <c r="P52" l="1"/>
  <c r="H52"/>
  <c r="D52"/>
</calcChain>
</file>

<file path=xl/sharedStrings.xml><?xml version="1.0" encoding="utf-8"?>
<sst xmlns="http://schemas.openxmlformats.org/spreadsheetml/2006/main" count="226" uniqueCount="157">
  <si>
    <t>посещений по неотложной мед.помощи</t>
  </si>
  <si>
    <t>БУ РК "Республиканская больница им. П.П.Жемчуева"</t>
  </si>
  <si>
    <t>БУ РК "Республиканский детский медицинский центр"</t>
  </si>
  <si>
    <t>БУ РК "Республиканский центр специализированных видов медицинской помощи"</t>
  </si>
  <si>
    <t>БУ РК "Республиканский онкологический диспансер им.Э.С.Тимошкаевой"</t>
  </si>
  <si>
    <t>АУ РК "Республиканская стоматологическая поликлиника"</t>
  </si>
  <si>
    <t>БУ РК "Республиканский центр специализированных видов медицинской помощи №2 "Сулда"</t>
  </si>
  <si>
    <t>БУ РК "Республиканский госпиталь ветеранов войн"</t>
  </si>
  <si>
    <t>БУ РК "Перинатальный центр им.О.А.Шунгаевой"</t>
  </si>
  <si>
    <t>БУ РК "Городовиковская РБ"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</si>
  <si>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</si>
  <si>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</si>
  <si>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</si>
  <si>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</si>
  <si>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"Октябрьская РБ"</t>
  </si>
  <si>
    <t>БУ РК "Приютненская РБ"</t>
  </si>
  <si>
    <t>БУ РК "Сарпинская РБ"</t>
  </si>
  <si>
    <t>БУ РК "Черноземельская РБ им.У.Душана"</t>
  </si>
  <si>
    <t>БУ РК "Юстинская РБ"</t>
  </si>
  <si>
    <t>БУ РК "Яшалтинская РБ"</t>
  </si>
  <si>
    <t>БУ РК "Яшкульская РБ"</t>
  </si>
  <si>
    <t>БУ РК "Городская поликлиника"</t>
  </si>
  <si>
    <t>Итого по государственным учреждениям:</t>
  </si>
  <si>
    <t>Медицинский центр "Здоровье" ФГБОУ ВПО "КалмГУ"</t>
  </si>
  <si>
    <t>Элистинский филиал № 1 ООО "Северо-Кавказский нефрологический центр"</t>
  </si>
  <si>
    <t>ООО "Стоматологическая клиника "Элисдент"</t>
  </si>
  <si>
    <t>ВСЕГО:</t>
  </si>
  <si>
    <t>ООО "Клиника высоких технологий микрохирургии глаза  г.Элиста"</t>
  </si>
  <si>
    <t>ООО "Республиканский центр флебологии и проктологии проф.С.И.Ларина"</t>
  </si>
  <si>
    <t>в т. ч. ВМП</t>
  </si>
  <si>
    <t>амбулаторная помощь</t>
  </si>
  <si>
    <t>№</t>
  </si>
  <si>
    <t>наименование медицинской организации</t>
  </si>
  <si>
    <t>Код</t>
  </si>
  <si>
    <t>Услуга</t>
  </si>
  <si>
    <t>единица оплаты</t>
  </si>
  <si>
    <t>РБ им. П. П. Жемчуева</t>
  </si>
  <si>
    <t>ЭФ № 1 ООО "СКНЦ"</t>
  </si>
  <si>
    <t>итого:</t>
  </si>
  <si>
    <t>в том числе</t>
  </si>
  <si>
    <t>в стационарных условиях</t>
  </si>
  <si>
    <t>в условиях дневного стационара</t>
  </si>
  <si>
    <t xml:space="preserve">в амбулаторных условиях </t>
  </si>
  <si>
    <t>в условиях стационара</t>
  </si>
  <si>
    <t>услуга</t>
  </si>
  <si>
    <t>A18.05.002.001</t>
  </si>
  <si>
    <t>Гемодиализ интермиттирующий высокопоточный</t>
  </si>
  <si>
    <t>A18.05.011</t>
  </si>
  <si>
    <t>Гемодиафильтрация</t>
  </si>
  <si>
    <t>A18.05.002.005</t>
  </si>
  <si>
    <t>Гемодиализ продолжительный</t>
  </si>
  <si>
    <t>сутки</t>
  </si>
  <si>
    <t>A18.30.001</t>
  </si>
  <si>
    <t>Перитонеальный диализ</t>
  </si>
  <si>
    <t>день обмена</t>
  </si>
  <si>
    <t>А18.05.006.001</t>
  </si>
  <si>
    <t>Селективная гемосорбция липополисахаридов</t>
  </si>
  <si>
    <t>А18.05.001.004</t>
  </si>
  <si>
    <t>Плазмофильтрация каскадная</t>
  </si>
  <si>
    <t>БУ РК "РБ им. П. П. Жемчуева"</t>
  </si>
  <si>
    <t>БУ РК "РДМЦ"</t>
  </si>
  <si>
    <t>БУ РК "РОД им. Э. С. Тимошкаевой"</t>
  </si>
  <si>
    <t>ИТОГО</t>
  </si>
  <si>
    <t>Число КТ исследований</t>
  </si>
  <si>
    <t>Число МРТ исследований</t>
  </si>
  <si>
    <t>Наименование МО</t>
  </si>
  <si>
    <t>ООО "Эко-центр" (г. Москва ЭКО)</t>
  </si>
  <si>
    <t>в том числе ЦАОП (профиль "онкология")</t>
  </si>
  <si>
    <t>посещений с иными целями</t>
  </si>
  <si>
    <t>комплексных посещений для проведения диспансеризации</t>
  </si>
  <si>
    <t>детей - сирот в патронатных семьях (1-ый этап)</t>
  </si>
  <si>
    <t>определенных групп взрослого населения (1-ый этап)</t>
  </si>
  <si>
    <t xml:space="preserve"> детей -сирот в стационарных учреждениях  (1-ый этап)</t>
  </si>
  <si>
    <t>комплексных посещений для проведения медицинских осмотров</t>
  </si>
  <si>
    <t>взрослого населения</t>
  </si>
  <si>
    <t>несовершеннолетних</t>
  </si>
  <si>
    <t>БУ РК "РЦСВМП"</t>
  </si>
  <si>
    <t>Итого:</t>
  </si>
  <si>
    <t>Эндоскопические диагностические исследования</t>
  </si>
  <si>
    <t>УЗИ сердечно - сосудистой системы</t>
  </si>
  <si>
    <t>ИТОГО:</t>
  </si>
  <si>
    <t>молекулярно - генетические исследования*</t>
  </si>
  <si>
    <t>скорая медицинская помощь (вызова)*</t>
  </si>
  <si>
    <t>обращений по поводу заболевания*</t>
  </si>
  <si>
    <t>стационар*</t>
  </si>
  <si>
    <t xml:space="preserve">БУ РК "Республиканский детский медицинский центр" </t>
  </si>
  <si>
    <t>Тестирование групп риска на выявление новой коронавирусной инфекции</t>
  </si>
  <si>
    <t>БУ РК "Республиканский центр скорой медицинской помощи и медицины катастроф"</t>
  </si>
  <si>
    <t>дневной стационар</t>
  </si>
  <si>
    <t>в т.ч. онкология</t>
  </si>
  <si>
    <t>в т.ч. ЭКО</t>
  </si>
  <si>
    <t>ООО "3Д Клиника"</t>
  </si>
  <si>
    <t>патологоанатомические исследования биопсийного (операционного)  материала с целью диагностики онкологических заболеваний и подбора противоопухолевой лекарственной терапии</t>
  </si>
  <si>
    <t>ООО "Пэтскан" (г. Ставрополь)</t>
  </si>
  <si>
    <t>4.1.</t>
  </si>
  <si>
    <t>ФКУЗ "МСЧ МВД России по РК"</t>
  </si>
  <si>
    <t>углубленная диспансеризация</t>
  </si>
  <si>
    <t>норматив</t>
  </si>
  <si>
    <t>для МТР</t>
  </si>
  <si>
    <t>ООО "ПЭТ-Технолоджи Диагностика" (г. Самара, г. Ростов- на - Дону)</t>
  </si>
  <si>
    <t>Число ПЭТ исследований</t>
  </si>
  <si>
    <t>А18.05.003.002</t>
  </si>
  <si>
    <t>Гемофильтрация крови продолжительная</t>
  </si>
  <si>
    <t>А18.05.011.002</t>
  </si>
  <si>
    <t>Гемодиафильтрация продолжительная</t>
  </si>
  <si>
    <t>ООО "Калмыцкий нефрологический центр" (г. Екатеринбург)</t>
  </si>
  <si>
    <t>ООО "Первая детская стоматология"</t>
  </si>
  <si>
    <t>ООО "ПЭТ-Технолоджи Диагностика" (г. Ставрополь,   профиль -онкология)</t>
  </si>
  <si>
    <t>ООО "ВИТАЛАБ", г. Курск (МГИ, гистологические исследования)</t>
  </si>
  <si>
    <t>ООО "НАУЧНО-МЕТОДИЧЕСКИЙ ЦЕНТР КЛИНИЧЕСКОЙ ЛАБОРАТОРНОЙ ДИАГНОСТИКИ СИТИЛАБ"  (г. Москва)</t>
  </si>
  <si>
    <t>ООО "ГЕМОТЕСТ ЮГ" (г. Элиста)</t>
  </si>
  <si>
    <t>ООО "М-ЛАЙН" (г. Москва, функциональная диагностика)</t>
  </si>
  <si>
    <t>БУ РК "РЕСПУБЛИКАНСКОЕ БЮРО СУДЕБНО-МЕДИЦИНСКОЙ ЭКСПЕРТИЗЫ"</t>
  </si>
  <si>
    <t xml:space="preserve">Приложение № </t>
  </si>
  <si>
    <t>Установленные объемы медицинской помощи  медицинским организациям, участвующим в реализации  территориальной программы обязательного медицинского страхования Республики Калмыкия в 2023 году</t>
  </si>
  <si>
    <t>ООО "КДЦ"  (г. Элиста)</t>
  </si>
  <si>
    <t>ООО "КНЦ" (г. Екатеринбург)</t>
  </si>
  <si>
    <t>Установленные объемы услуг заместительной почечной терапии на 2023 год</t>
  </si>
  <si>
    <t>Установленные  объемы проведения магнитно-резонансной томографии, компьютерной томографии и позитронно- эмиссионной томографии на 2023год</t>
  </si>
  <si>
    <t>Установленные объемы эндоскопических диагностических исследований, ультразвуковых исследований сердечно - сосудистой системы и  молекулярно - генетических исследований и гистологических исследований с целью выявления онкологических заболеваний на 2023 год</t>
  </si>
  <si>
    <t xml:space="preserve">Установленные объемы   тестирования  на выявление новой коронавирусной инфекции  на 2023  год  </t>
  </si>
  <si>
    <t>Диспансерное наблюдение (комплексное посещение)</t>
  </si>
  <si>
    <t>ООО "Калмыцкий диализный центр" (г. Элиста)</t>
  </si>
  <si>
    <t>ООО "НПФ "Хеликс"</t>
  </si>
  <si>
    <t>ООО "НПФ "Хеликс" (г. Санкт - Петербург,  КДЛ,  медико- генетические исследования, тестирование НКИ)</t>
  </si>
  <si>
    <t>МТР</t>
  </si>
  <si>
    <t>* Объемы медицинской помощи установлены  медицинским организациям  с учетом объемов предоставления медицинской помощи   застрахованным лицам республики в медицинских организациях других субъектов РФ: 235 молекулярно- генетических исследований  и 1227 патологоанатомических исследований биопсийного (операционного)  материала с целью диагностики онкологических заболеваний и подбора противоопухолевой лекарственной терапии</t>
  </si>
  <si>
    <t xml:space="preserve">Установленные объемы   проведения  Ботулинотерапии  в амбулаторных условияхна 2023  год  </t>
  </si>
  <si>
    <t>Установленные объемы проведения патологоанатомических исследований биопсийного (операционного)  материала с целью диагностики онкологических заболеваний и подбора противоопухолевой лекарственной терапии в условиях стационара в рамках межучрежденческих расчетов в 2023 году</t>
  </si>
  <si>
    <t>объем процедур</t>
  </si>
  <si>
    <t>объем исследований</t>
  </si>
  <si>
    <t>Для оказания медицинской помощи по профилю "Медицинская реабилитация"</t>
  </si>
  <si>
    <t>в амбулаторных условиях  - обращение по заболеванию</t>
  </si>
  <si>
    <t>в условиях дневного стационара - случай лечения</t>
  </si>
  <si>
    <t>в условиях стационара - случай госпитализации</t>
  </si>
  <si>
    <t>стационар, без учета профиля "медицинская реабилитация" (случаи госпитализации)</t>
  </si>
  <si>
    <t>дневной стационар, без  учета профиля "медицинская реабилитация" (случаев лечения)*</t>
  </si>
  <si>
    <t>Группа пациентов (в среднем 10 пациентов в группе)</t>
  </si>
  <si>
    <t>1  посещение в среднем включает</t>
  </si>
  <si>
    <t>городовиковская рб</t>
  </si>
  <si>
    <t>Лаганская РБ</t>
  </si>
  <si>
    <t>Малодербетовская РБ</t>
  </si>
  <si>
    <t>Яшкульская РБ</t>
  </si>
  <si>
    <t>Городская п-ка</t>
  </si>
  <si>
    <t>Взрослые с сахарным диабетом 1 2типа</t>
  </si>
  <si>
    <t>5 занятий продолжительностью 4 часа, а также проверка дневников самоконтроля</t>
  </si>
  <si>
    <t>Взрослые с сахарным диабетом 2 типа</t>
  </si>
  <si>
    <t>5 занятий продолжительностью 3 часа, а также проверка дневников самоконтроля</t>
  </si>
  <si>
    <t>Дети и подростки с сахарным диабетом</t>
  </si>
  <si>
    <t>10 занятий продолжительностью 2 часа, а также проверка дневников самоконтроля</t>
  </si>
  <si>
    <t xml:space="preserve">Объем посещений  школы сахарного  диабета  </t>
  </si>
  <si>
    <t>Установленные объемы исследований на  наличие вирусов респираторных инфекций, включая вирус гриппа</t>
  </si>
  <si>
    <t>Установленные объемы посещений  школы сахарного диабета на 2023 год</t>
  </si>
  <si>
    <t>Утверждено Решением Комиссии по разработке Территориальной программы ОМС от 15.08.23 № 8</t>
  </si>
  <si>
    <t>Утверждено Решением Комиссии по разработке Территориальной программы ОМС от 15.08.23г. № 8</t>
  </si>
  <si>
    <t xml:space="preserve">* Объемы медицинской помощи установлены  медицинским организациям  с учетом объемов предоставления медицинской помощи   застрахованным лицам республики в медицинских организациях других субъектов РФ: по стационарной помощи - 7329   случаев госпитализации (в том числе 237 случаев по профилю "онкология"),  по стационарозамещающей помощи 3 335 случаев лечения (в том числе 416 случаев по профилю "онкология", и 35 случаев ЭКО), по амбулаторной помощи -  4388 посещений в неотложной форме, 25 828   обращений по заболеваниям,  по скорой медицинской помощи - 3149 вызовов; для оказания медицинской помощи по профилю "медицинская реаблитация" в амбулаторных условиях 3 обращений по заболеванию, в условиях дневного стационара - 108 случаев лечения, в условиях стационара 257 случаев госпитализации.                                      </t>
  </si>
  <si>
    <t>Приложение №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</si>
</sst>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1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B53"/>
  <sheetViews>
    <sheetView tabSelected="1" view="pageBreakPreview" topLeftCell="A2" zoomScale="89" zoomScaleSheetLayoutView="89" workbookViewId="0">
      <pane xSplit="2" ySplit="6" topLeftCell="J11" activePane="bottomRight" state="frozen"/>
      <selection activeCell="A2" sqref="A2"/>
      <selection pane="topRight" activeCell="C2" sqref="C2"/>
      <selection pane="bottomLeft" activeCell="A7" sqref="A7"/>
      <selection pane="bottomRight" activeCell="Q3" sqref="Q3"/>
    </sheetView>
  </sheetViews>
  <sheetFormatPr defaultColWidth="9.140625" defaultRowHeight="18.75"/>
  <cols>
    <col min="1" max="1" width="7" style="68" customWidth="1"/>
    <col min="2" max="2" width="50.85546875" style="4" bestFit="1" customWidth="1"/>
    <col min="3" max="3" width="18.7109375" style="68" customWidth="1"/>
    <col min="4" max="4" width="15.85546875" style="68" customWidth="1"/>
    <col min="5" max="5" width="15.7109375" style="68" customWidth="1"/>
    <col min="6" max="6" width="17.5703125" style="68" customWidth="1"/>
    <col min="7" max="7" width="19" style="68" customWidth="1"/>
    <col min="8" max="8" width="15.42578125" style="68" customWidth="1"/>
    <col min="9" max="9" width="15.5703125" style="68" customWidth="1"/>
    <col min="10" max="10" width="14.85546875" style="68" customWidth="1"/>
    <col min="11" max="11" width="13.85546875" style="68" customWidth="1"/>
    <col min="12" max="12" width="13.5703125" style="68" customWidth="1"/>
    <col min="13" max="13" width="17.7109375" style="68" customWidth="1"/>
    <col min="14" max="14" width="13.85546875" style="68" customWidth="1"/>
    <col min="15" max="15" width="11.42578125" style="68" customWidth="1"/>
    <col min="16" max="16" width="12.140625" style="68" customWidth="1"/>
    <col min="17" max="17" width="15.42578125" style="68" customWidth="1"/>
    <col min="18" max="19" width="9.140625" style="4" customWidth="1"/>
    <col min="20" max="20" width="17.42578125" style="4" customWidth="1"/>
    <col min="21" max="21" width="15.7109375" style="4" customWidth="1"/>
    <col min="22" max="22" width="14.140625" style="4" customWidth="1"/>
    <col min="23" max="29" width="9.140625" style="4" customWidth="1"/>
    <col min="30" max="16384" width="9.140625" style="4"/>
  </cols>
  <sheetData>
    <row r="1" spans="1:28">
      <c r="L1" s="82" t="s">
        <v>113</v>
      </c>
      <c r="M1" s="82"/>
      <c r="N1" s="82"/>
      <c r="O1" s="82"/>
      <c r="P1" s="82"/>
      <c r="Q1" s="82"/>
    </row>
    <row r="2" spans="1:28">
      <c r="Q2" s="89" t="s">
        <v>156</v>
      </c>
      <c r="R2" s="89"/>
      <c r="S2" s="89"/>
      <c r="T2" s="89"/>
      <c r="U2" s="89"/>
      <c r="V2" s="89"/>
      <c r="W2" s="69"/>
      <c r="X2" s="69"/>
      <c r="Y2" s="69"/>
      <c r="Z2" s="69"/>
      <c r="AA2" s="69"/>
      <c r="AB2" s="69"/>
    </row>
    <row r="3" spans="1:28" ht="44.25" customHeight="1">
      <c r="L3" s="29"/>
      <c r="M3" s="29"/>
      <c r="N3" s="29"/>
      <c r="O3" s="29"/>
      <c r="P3" s="29"/>
      <c r="Q3" s="5"/>
      <c r="R3" s="90" t="s">
        <v>153</v>
      </c>
      <c r="S3" s="90"/>
      <c r="T3" s="90"/>
      <c r="U3" s="90"/>
      <c r="V3" s="90"/>
    </row>
    <row r="4" spans="1:28" ht="45.75" customHeight="1">
      <c r="A4" s="75" t="s">
        <v>114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65"/>
      <c r="U4" s="65"/>
      <c r="V4" s="5"/>
      <c r="W4" s="5"/>
      <c r="X4" s="5"/>
      <c r="Y4" s="5"/>
      <c r="Z4" s="5"/>
      <c r="AA4" s="5"/>
      <c r="AB4" s="5"/>
    </row>
    <row r="5" spans="1:28" ht="94.5" customHeight="1" thickBot="1">
      <c r="A5" s="78" t="s">
        <v>31</v>
      </c>
      <c r="B5" s="78" t="s">
        <v>32</v>
      </c>
      <c r="C5" s="78" t="s">
        <v>82</v>
      </c>
      <c r="D5" s="86" t="s">
        <v>30</v>
      </c>
      <c r="E5" s="87"/>
      <c r="F5" s="87"/>
      <c r="G5" s="87"/>
      <c r="H5" s="87"/>
      <c r="I5" s="87"/>
      <c r="J5" s="87"/>
      <c r="K5" s="87"/>
      <c r="L5" s="87"/>
      <c r="M5" s="88"/>
      <c r="N5" s="79" t="s">
        <v>136</v>
      </c>
      <c r="O5" s="81"/>
      <c r="P5" s="81"/>
      <c r="Q5" s="79" t="s">
        <v>135</v>
      </c>
      <c r="R5" s="81"/>
      <c r="S5" s="81"/>
      <c r="T5" s="78" t="s">
        <v>131</v>
      </c>
      <c r="U5" s="78"/>
      <c r="V5" s="78"/>
      <c r="W5" s="65"/>
      <c r="X5" s="65"/>
      <c r="Y5" s="65"/>
      <c r="Z5" s="65"/>
      <c r="AA5" s="65"/>
      <c r="AB5" s="65"/>
    </row>
    <row r="6" spans="1:28" ht="77.45" customHeight="1">
      <c r="A6" s="78"/>
      <c r="B6" s="78"/>
      <c r="C6" s="79"/>
      <c r="D6" s="83" t="s">
        <v>69</v>
      </c>
      <c r="E6" s="84"/>
      <c r="F6" s="84"/>
      <c r="G6" s="85"/>
      <c r="H6" s="83" t="s">
        <v>73</v>
      </c>
      <c r="I6" s="85"/>
      <c r="J6" s="78" t="s">
        <v>68</v>
      </c>
      <c r="K6" s="78" t="s">
        <v>0</v>
      </c>
      <c r="L6" s="78" t="s">
        <v>83</v>
      </c>
      <c r="M6" s="76" t="s">
        <v>121</v>
      </c>
      <c r="N6" s="76" t="s">
        <v>88</v>
      </c>
      <c r="O6" s="78" t="s">
        <v>89</v>
      </c>
      <c r="P6" s="76" t="s">
        <v>90</v>
      </c>
      <c r="Q6" s="78" t="s">
        <v>84</v>
      </c>
      <c r="R6" s="78" t="s">
        <v>89</v>
      </c>
      <c r="S6" s="79" t="s">
        <v>29</v>
      </c>
      <c r="T6" s="76" t="s">
        <v>132</v>
      </c>
      <c r="U6" s="76" t="s">
        <v>133</v>
      </c>
      <c r="V6" s="76" t="s">
        <v>134</v>
      </c>
      <c r="W6" s="65"/>
      <c r="X6" s="65"/>
      <c r="Y6" s="65"/>
      <c r="Z6" s="65"/>
      <c r="AA6" s="65"/>
      <c r="AB6" s="65"/>
    </row>
    <row r="7" spans="1:28" ht="99.75" customHeight="1">
      <c r="A7" s="78"/>
      <c r="B7" s="78"/>
      <c r="C7" s="79"/>
      <c r="D7" s="36" t="s">
        <v>71</v>
      </c>
      <c r="E7" s="67" t="s">
        <v>96</v>
      </c>
      <c r="F7" s="67" t="s">
        <v>70</v>
      </c>
      <c r="G7" s="37" t="s">
        <v>72</v>
      </c>
      <c r="H7" s="36" t="s">
        <v>74</v>
      </c>
      <c r="I7" s="37" t="s">
        <v>75</v>
      </c>
      <c r="J7" s="78"/>
      <c r="K7" s="78"/>
      <c r="L7" s="78"/>
      <c r="M7" s="77"/>
      <c r="N7" s="77"/>
      <c r="O7" s="78"/>
      <c r="P7" s="77"/>
      <c r="Q7" s="78"/>
      <c r="R7" s="78"/>
      <c r="S7" s="79"/>
      <c r="T7" s="77"/>
      <c r="U7" s="80"/>
      <c r="V7" s="80"/>
      <c r="W7" s="65"/>
      <c r="X7" s="65"/>
      <c r="Y7" s="65"/>
      <c r="Z7" s="65"/>
      <c r="AA7" s="65"/>
      <c r="AB7" s="65"/>
    </row>
    <row r="8" spans="1:28" ht="52.15" customHeight="1">
      <c r="A8" s="56">
        <v>1</v>
      </c>
      <c r="B8" s="6" t="s">
        <v>1</v>
      </c>
      <c r="C8" s="31"/>
      <c r="D8" s="38"/>
      <c r="E8" s="18"/>
      <c r="F8" s="66"/>
      <c r="G8" s="39"/>
      <c r="H8" s="38"/>
      <c r="I8" s="49"/>
      <c r="J8" s="52">
        <v>46122</v>
      </c>
      <c r="K8" s="18">
        <v>7100</v>
      </c>
      <c r="L8" s="18">
        <v>7930</v>
      </c>
      <c r="M8" s="18">
        <v>116</v>
      </c>
      <c r="N8" s="18">
        <v>560</v>
      </c>
      <c r="O8" s="66"/>
      <c r="P8" s="66"/>
      <c r="Q8" s="66">
        <v>13145</v>
      </c>
      <c r="R8" s="18"/>
      <c r="S8" s="63">
        <v>725</v>
      </c>
      <c r="T8" s="18">
        <v>110</v>
      </c>
      <c r="U8" s="66">
        <v>200</v>
      </c>
      <c r="V8" s="67">
        <v>755</v>
      </c>
      <c r="W8" s="65"/>
      <c r="X8" s="65"/>
      <c r="Y8" s="65"/>
      <c r="Z8" s="65"/>
      <c r="AA8" s="65"/>
      <c r="AB8" s="65"/>
    </row>
    <row r="9" spans="1:28" ht="52.15" customHeight="1">
      <c r="A9" s="56">
        <v>2</v>
      </c>
      <c r="B9" s="6" t="s">
        <v>2</v>
      </c>
      <c r="C9" s="31"/>
      <c r="D9" s="40"/>
      <c r="E9" s="7"/>
      <c r="F9" s="7">
        <v>137</v>
      </c>
      <c r="G9" s="41">
        <v>424</v>
      </c>
      <c r="H9" s="40"/>
      <c r="I9" s="50">
        <v>29012</v>
      </c>
      <c r="J9" s="33">
        <v>128564</v>
      </c>
      <c r="K9" s="7">
        <v>29073</v>
      </c>
      <c r="L9" s="7">
        <v>86625</v>
      </c>
      <c r="M9" s="7"/>
      <c r="N9" s="7">
        <v>1550</v>
      </c>
      <c r="O9" s="7"/>
      <c r="P9" s="7"/>
      <c r="Q9" s="67">
        <v>4446</v>
      </c>
      <c r="R9" s="67"/>
      <c r="S9" s="31">
        <v>5</v>
      </c>
      <c r="T9" s="7">
        <v>300</v>
      </c>
      <c r="U9" s="7">
        <v>250</v>
      </c>
      <c r="V9" s="67">
        <v>298</v>
      </c>
      <c r="W9" s="65"/>
      <c r="X9" s="65"/>
      <c r="Y9" s="65"/>
      <c r="Z9" s="65"/>
      <c r="AA9" s="65"/>
      <c r="AB9" s="65"/>
    </row>
    <row r="10" spans="1:28" ht="66" customHeight="1">
      <c r="A10" s="56">
        <v>3</v>
      </c>
      <c r="B10" s="6" t="s">
        <v>3</v>
      </c>
      <c r="C10" s="31"/>
      <c r="D10" s="40"/>
      <c r="E10" s="7"/>
      <c r="F10" s="7"/>
      <c r="G10" s="41"/>
      <c r="H10" s="40"/>
      <c r="I10" s="41"/>
      <c r="J10" s="33">
        <v>8500</v>
      </c>
      <c r="K10" s="7"/>
      <c r="L10" s="7">
        <v>4300</v>
      </c>
      <c r="M10" s="7"/>
      <c r="N10" s="7">
        <v>150</v>
      </c>
      <c r="O10" s="7"/>
      <c r="P10" s="7"/>
      <c r="Q10" s="67">
        <v>1145</v>
      </c>
      <c r="R10" s="7"/>
      <c r="S10" s="31"/>
      <c r="T10" s="7"/>
      <c r="U10" s="7"/>
      <c r="V10" s="67"/>
      <c r="W10" s="65"/>
      <c r="X10" s="65"/>
      <c r="Y10" s="65"/>
      <c r="Z10" s="65"/>
      <c r="AA10" s="65"/>
      <c r="AB10" s="65"/>
    </row>
    <row r="11" spans="1:28" ht="62.45" customHeight="1">
      <c r="A11" s="56">
        <v>4</v>
      </c>
      <c r="B11" s="6" t="s">
        <v>4</v>
      </c>
      <c r="C11" s="31"/>
      <c r="D11" s="40"/>
      <c r="E11" s="7"/>
      <c r="F11" s="7"/>
      <c r="G11" s="41"/>
      <c r="H11" s="40"/>
      <c r="I11" s="41"/>
      <c r="J11" s="33">
        <v>11650</v>
      </c>
      <c r="K11" s="7"/>
      <c r="L11" s="7">
        <v>2500</v>
      </c>
      <c r="M11" s="7">
        <v>3480</v>
      </c>
      <c r="N11" s="7">
        <v>2121</v>
      </c>
      <c r="O11" s="7">
        <v>2121</v>
      </c>
      <c r="P11" s="7"/>
      <c r="Q11" s="67">
        <v>1840</v>
      </c>
      <c r="R11" s="67">
        <v>1840</v>
      </c>
      <c r="S11" s="31">
        <v>40</v>
      </c>
      <c r="T11" s="7"/>
      <c r="U11" s="7"/>
      <c r="V11" s="67"/>
      <c r="W11" s="65"/>
      <c r="X11" s="65"/>
      <c r="Y11" s="65"/>
      <c r="Z11" s="65"/>
      <c r="AA11" s="65"/>
      <c r="AB11" s="65"/>
    </row>
    <row r="12" spans="1:28" ht="52.15" customHeight="1">
      <c r="A12" s="22" t="s">
        <v>94</v>
      </c>
      <c r="B12" s="20" t="s">
        <v>67</v>
      </c>
      <c r="C12" s="31"/>
      <c r="D12" s="40"/>
      <c r="E12" s="7"/>
      <c r="F12" s="7"/>
      <c r="G12" s="41"/>
      <c r="H12" s="40"/>
      <c r="I12" s="41"/>
      <c r="J12" s="33">
        <v>4650</v>
      </c>
      <c r="K12" s="7"/>
      <c r="L12" s="7">
        <v>1590</v>
      </c>
      <c r="M12" s="7"/>
      <c r="N12" s="7">
        <v>665</v>
      </c>
      <c r="O12" s="7"/>
      <c r="P12" s="7"/>
      <c r="Q12" s="67"/>
      <c r="R12" s="67"/>
      <c r="S12" s="31"/>
      <c r="T12" s="7"/>
      <c r="U12" s="7"/>
      <c r="V12" s="67"/>
      <c r="W12" s="65"/>
      <c r="X12" s="65"/>
      <c r="Y12" s="65"/>
      <c r="Z12" s="65"/>
      <c r="AA12" s="65"/>
      <c r="AB12" s="65"/>
    </row>
    <row r="13" spans="1:28" ht="52.15" customHeight="1">
      <c r="A13" s="56">
        <v>5</v>
      </c>
      <c r="B13" s="6" t="s">
        <v>5</v>
      </c>
      <c r="C13" s="31"/>
      <c r="D13" s="40"/>
      <c r="E13" s="7"/>
      <c r="F13" s="7"/>
      <c r="G13" s="41"/>
      <c r="H13" s="40"/>
      <c r="I13" s="41"/>
      <c r="J13" s="33">
        <v>60500</v>
      </c>
      <c r="K13" s="7">
        <v>15000</v>
      </c>
      <c r="L13" s="7">
        <v>11000</v>
      </c>
      <c r="M13" s="7"/>
      <c r="N13" s="7"/>
      <c r="O13" s="7"/>
      <c r="P13" s="7"/>
      <c r="Q13" s="67"/>
      <c r="R13" s="67"/>
      <c r="S13" s="31"/>
      <c r="T13" s="7"/>
      <c r="U13" s="7"/>
      <c r="V13" s="67"/>
      <c r="W13" s="65"/>
      <c r="X13" s="65"/>
      <c r="Y13" s="65"/>
      <c r="Z13" s="65"/>
      <c r="AA13" s="65"/>
      <c r="AB13" s="65"/>
    </row>
    <row r="14" spans="1:28" ht="68.45" customHeight="1">
      <c r="A14" s="56">
        <v>6</v>
      </c>
      <c r="B14" s="6" t="s">
        <v>6</v>
      </c>
      <c r="C14" s="31"/>
      <c r="D14" s="40"/>
      <c r="E14" s="7"/>
      <c r="F14" s="7"/>
      <c r="G14" s="41"/>
      <c r="H14" s="40"/>
      <c r="I14" s="41"/>
      <c r="J14" s="33">
        <v>8600</v>
      </c>
      <c r="K14" s="7"/>
      <c r="L14" s="7"/>
      <c r="M14" s="7"/>
      <c r="N14" s="7"/>
      <c r="O14" s="7"/>
      <c r="P14" s="7"/>
      <c r="Q14" s="67"/>
      <c r="R14" s="67"/>
      <c r="S14" s="31"/>
      <c r="T14" s="7"/>
      <c r="U14" s="7"/>
      <c r="V14" s="67"/>
      <c r="W14" s="65"/>
      <c r="X14" s="65"/>
      <c r="Y14" s="65"/>
      <c r="Z14" s="65"/>
      <c r="AA14" s="65"/>
      <c r="AB14" s="65"/>
    </row>
    <row r="15" spans="1:28" ht="52.15" customHeight="1">
      <c r="A15" s="56">
        <v>7</v>
      </c>
      <c r="B15" s="6" t="s">
        <v>7</v>
      </c>
      <c r="C15" s="31"/>
      <c r="D15" s="40"/>
      <c r="E15" s="7"/>
      <c r="F15" s="7"/>
      <c r="G15" s="41"/>
      <c r="H15" s="40"/>
      <c r="I15" s="41"/>
      <c r="J15" s="33"/>
      <c r="K15" s="7"/>
      <c r="L15" s="7"/>
      <c r="M15" s="7"/>
      <c r="N15" s="7">
        <v>70</v>
      </c>
      <c r="O15" s="7"/>
      <c r="P15" s="7"/>
      <c r="Q15" s="67">
        <v>1000</v>
      </c>
      <c r="R15" s="67"/>
      <c r="S15" s="31"/>
      <c r="T15" s="7"/>
      <c r="U15" s="7"/>
      <c r="V15" s="67"/>
      <c r="W15" s="65"/>
      <c r="X15" s="65"/>
      <c r="Y15" s="65"/>
      <c r="Z15" s="65"/>
      <c r="AA15" s="65"/>
      <c r="AB15" s="65"/>
    </row>
    <row r="16" spans="1:28" ht="52.15" customHeight="1">
      <c r="A16" s="56">
        <v>8</v>
      </c>
      <c r="B16" s="6" t="s">
        <v>8</v>
      </c>
      <c r="C16" s="31"/>
      <c r="D16" s="40"/>
      <c r="E16" s="7"/>
      <c r="F16" s="7"/>
      <c r="G16" s="41"/>
      <c r="H16" s="40"/>
      <c r="I16" s="41"/>
      <c r="J16" s="33">
        <v>18863</v>
      </c>
      <c r="K16" s="7"/>
      <c r="L16" s="7">
        <v>16000</v>
      </c>
      <c r="M16" s="7"/>
      <c r="N16" s="7">
        <v>1433</v>
      </c>
      <c r="O16" s="7"/>
      <c r="P16" s="7"/>
      <c r="Q16" s="67">
        <v>3389</v>
      </c>
      <c r="R16" s="67"/>
      <c r="S16" s="31">
        <v>40</v>
      </c>
      <c r="T16" s="7"/>
      <c r="U16" s="7"/>
      <c r="V16" s="67"/>
      <c r="W16" s="65"/>
      <c r="X16" s="65"/>
      <c r="Y16" s="65"/>
      <c r="Z16" s="65"/>
      <c r="AA16" s="65"/>
      <c r="AB16" s="65"/>
    </row>
    <row r="17" spans="1:28" ht="52.15" customHeight="1">
      <c r="A17" s="56">
        <v>9</v>
      </c>
      <c r="B17" s="11" t="s">
        <v>9</v>
      </c>
      <c r="C17" s="31">
        <v>3269</v>
      </c>
      <c r="D17" s="67">
        <v>3880</v>
      </c>
      <c r="E17" s="67">
        <v>621</v>
      </c>
      <c r="F17" s="67">
        <v>4</v>
      </c>
      <c r="G17" s="41"/>
      <c r="H17" s="67">
        <v>840</v>
      </c>
      <c r="I17" s="12">
        <v>2212</v>
      </c>
      <c r="J17" s="33">
        <v>18676</v>
      </c>
      <c r="K17" s="7">
        <v>4231</v>
      </c>
      <c r="L17" s="7">
        <v>13567</v>
      </c>
      <c r="M17" s="7">
        <v>1120</v>
      </c>
      <c r="N17" s="7">
        <v>373</v>
      </c>
      <c r="O17" s="7"/>
      <c r="P17" s="7"/>
      <c r="Q17" s="67">
        <v>912</v>
      </c>
      <c r="R17" s="67"/>
      <c r="S17" s="31"/>
      <c r="T17" s="7"/>
      <c r="U17" s="7"/>
      <c r="V17" s="67"/>
      <c r="W17" s="65"/>
      <c r="X17" s="65"/>
      <c r="Y17" s="65"/>
      <c r="Z17" s="65"/>
      <c r="AA17" s="65"/>
      <c r="AB17" s="65"/>
    </row>
    <row r="18" spans="1:28" ht="52.15" customHeight="1">
      <c r="A18" s="56">
        <v>10</v>
      </c>
      <c r="B18" s="11" t="s">
        <v>10</v>
      </c>
      <c r="C18" s="31">
        <v>2556</v>
      </c>
      <c r="D18" s="67">
        <v>2910</v>
      </c>
      <c r="E18" s="67">
        <v>572</v>
      </c>
      <c r="F18" s="67">
        <v>13</v>
      </c>
      <c r="G18" s="41"/>
      <c r="H18" s="67">
        <v>655</v>
      </c>
      <c r="I18" s="12">
        <v>1200</v>
      </c>
      <c r="J18" s="33">
        <v>14479</v>
      </c>
      <c r="K18" s="7">
        <v>4076</v>
      </c>
      <c r="L18" s="7">
        <v>16517</v>
      </c>
      <c r="M18" s="7">
        <v>2620</v>
      </c>
      <c r="N18" s="7">
        <v>408</v>
      </c>
      <c r="O18" s="7"/>
      <c r="P18" s="7"/>
      <c r="Q18" s="67">
        <v>579</v>
      </c>
      <c r="R18" s="67"/>
      <c r="S18" s="31"/>
      <c r="T18" s="7"/>
      <c r="U18" s="7"/>
      <c r="V18" s="67"/>
      <c r="W18" s="65"/>
      <c r="X18" s="65"/>
      <c r="Y18" s="65"/>
      <c r="Z18" s="65"/>
      <c r="AA18" s="65"/>
      <c r="AB18" s="65"/>
    </row>
    <row r="19" spans="1:28" ht="52.15" customHeight="1">
      <c r="A19" s="56">
        <v>11</v>
      </c>
      <c r="B19" s="11" t="s">
        <v>11</v>
      </c>
      <c r="C19" s="31">
        <v>2500</v>
      </c>
      <c r="D19" s="67">
        <v>3005</v>
      </c>
      <c r="E19" s="67">
        <v>788</v>
      </c>
      <c r="F19" s="67">
        <v>8</v>
      </c>
      <c r="G19" s="41"/>
      <c r="H19" s="67">
        <v>690</v>
      </c>
      <c r="I19" s="12">
        <v>1719</v>
      </c>
      <c r="J19" s="33">
        <v>17903</v>
      </c>
      <c r="K19" s="7">
        <v>5308</v>
      </c>
      <c r="L19" s="7">
        <v>17521</v>
      </c>
      <c r="M19" s="7">
        <v>2532</v>
      </c>
      <c r="N19" s="7">
        <v>310</v>
      </c>
      <c r="O19" s="7"/>
      <c r="P19" s="7"/>
      <c r="Q19" s="67">
        <v>570</v>
      </c>
      <c r="R19" s="67"/>
      <c r="S19" s="31"/>
      <c r="T19" s="7"/>
      <c r="U19" s="7"/>
      <c r="V19" s="67"/>
      <c r="W19" s="65"/>
      <c r="X19" s="65"/>
      <c r="Y19" s="65"/>
      <c r="Z19" s="65"/>
      <c r="AA19" s="65"/>
      <c r="AB19" s="65"/>
    </row>
    <row r="20" spans="1:28" ht="52.15" customHeight="1">
      <c r="A20" s="56">
        <v>12</v>
      </c>
      <c r="B20" s="11" t="s">
        <v>12</v>
      </c>
      <c r="C20" s="31">
        <v>3173</v>
      </c>
      <c r="D20" s="67">
        <v>5090</v>
      </c>
      <c r="E20" s="67">
        <v>699</v>
      </c>
      <c r="F20" s="67">
        <v>19</v>
      </c>
      <c r="G20" s="41"/>
      <c r="H20" s="67">
        <v>920</v>
      </c>
      <c r="I20" s="12">
        <v>1000</v>
      </c>
      <c r="J20" s="33">
        <v>15176</v>
      </c>
      <c r="K20" s="7">
        <v>5517</v>
      </c>
      <c r="L20" s="7">
        <v>18790</v>
      </c>
      <c r="M20" s="7">
        <v>6254</v>
      </c>
      <c r="N20" s="7">
        <v>345</v>
      </c>
      <c r="O20" s="7"/>
      <c r="P20" s="7"/>
      <c r="Q20" s="67">
        <v>893</v>
      </c>
      <c r="R20" s="67"/>
      <c r="S20" s="31">
        <v>10</v>
      </c>
      <c r="T20" s="7"/>
      <c r="U20" s="7"/>
      <c r="V20" s="67"/>
      <c r="W20" s="65"/>
      <c r="X20" s="65"/>
      <c r="Y20" s="65"/>
      <c r="Z20" s="65"/>
      <c r="AA20" s="65"/>
      <c r="AB20" s="65"/>
    </row>
    <row r="21" spans="1:28" ht="52.15" customHeight="1">
      <c r="A21" s="56">
        <v>13</v>
      </c>
      <c r="B21" s="11" t="s">
        <v>13</v>
      </c>
      <c r="C21" s="31">
        <v>2467</v>
      </c>
      <c r="D21" s="67">
        <v>2870</v>
      </c>
      <c r="E21" s="67">
        <v>673</v>
      </c>
      <c r="F21" s="67">
        <v>5</v>
      </c>
      <c r="G21" s="41"/>
      <c r="H21" s="67">
        <v>640</v>
      </c>
      <c r="I21" s="12">
        <v>1642</v>
      </c>
      <c r="J21" s="33">
        <v>14186</v>
      </c>
      <c r="K21" s="7">
        <v>3919</v>
      </c>
      <c r="L21" s="7">
        <v>15846</v>
      </c>
      <c r="M21" s="7">
        <v>2253</v>
      </c>
      <c r="N21" s="7">
        <v>286</v>
      </c>
      <c r="O21" s="7"/>
      <c r="P21" s="7"/>
      <c r="Q21" s="67">
        <v>555</v>
      </c>
      <c r="R21" s="67"/>
      <c r="S21" s="31"/>
      <c r="T21" s="7"/>
      <c r="U21" s="7"/>
      <c r="V21" s="67"/>
      <c r="W21" s="65"/>
      <c r="X21" s="65"/>
      <c r="Y21" s="65"/>
      <c r="Z21" s="65"/>
      <c r="AA21" s="65"/>
      <c r="AB21" s="65"/>
    </row>
    <row r="22" spans="1:28" ht="52.15" customHeight="1">
      <c r="A22" s="56">
        <v>14</v>
      </c>
      <c r="B22" s="11" t="s">
        <v>14</v>
      </c>
      <c r="C22" s="31">
        <v>1974</v>
      </c>
      <c r="D22" s="67">
        <v>2555</v>
      </c>
      <c r="E22" s="67">
        <v>623</v>
      </c>
      <c r="F22" s="67">
        <v>9</v>
      </c>
      <c r="G22" s="41"/>
      <c r="H22" s="67">
        <v>525</v>
      </c>
      <c r="I22" s="12">
        <v>1648</v>
      </c>
      <c r="J22" s="33">
        <v>15691</v>
      </c>
      <c r="K22" s="7">
        <v>3228</v>
      </c>
      <c r="L22" s="7">
        <v>17299</v>
      </c>
      <c r="M22" s="7">
        <v>1462</v>
      </c>
      <c r="N22" s="7">
        <v>360</v>
      </c>
      <c r="O22" s="7"/>
      <c r="P22" s="7"/>
      <c r="Q22" s="67">
        <v>477</v>
      </c>
      <c r="R22" s="67"/>
      <c r="S22" s="31"/>
      <c r="T22" s="7"/>
      <c r="U22" s="7"/>
      <c r="V22" s="67"/>
      <c r="W22" s="65"/>
      <c r="X22" s="65"/>
      <c r="Y22" s="65"/>
      <c r="Z22" s="65"/>
      <c r="AA22" s="65"/>
      <c r="AB22" s="65"/>
    </row>
    <row r="23" spans="1:28" ht="52.15" customHeight="1">
      <c r="A23" s="56">
        <v>15</v>
      </c>
      <c r="B23" s="11" t="s">
        <v>15</v>
      </c>
      <c r="C23" s="31">
        <v>2362</v>
      </c>
      <c r="D23" s="67">
        <v>2500</v>
      </c>
      <c r="E23" s="67">
        <v>657</v>
      </c>
      <c r="F23" s="67">
        <v>10</v>
      </c>
      <c r="G23" s="41"/>
      <c r="H23" s="67">
        <v>665</v>
      </c>
      <c r="I23" s="12">
        <v>1600</v>
      </c>
      <c r="J23" s="33">
        <v>12483</v>
      </c>
      <c r="K23" s="7">
        <v>4500</v>
      </c>
      <c r="L23" s="7">
        <v>19331</v>
      </c>
      <c r="M23" s="7">
        <v>1572</v>
      </c>
      <c r="N23" s="7">
        <v>324</v>
      </c>
      <c r="O23" s="7"/>
      <c r="P23" s="7"/>
      <c r="Q23" s="67">
        <v>509</v>
      </c>
      <c r="R23" s="67"/>
      <c r="S23" s="31"/>
      <c r="T23" s="7"/>
      <c r="U23" s="7"/>
      <c r="V23" s="67"/>
      <c r="W23" s="65"/>
      <c r="X23" s="65"/>
      <c r="Y23" s="65"/>
      <c r="Z23" s="65"/>
      <c r="AA23" s="65"/>
      <c r="AB23" s="65"/>
    </row>
    <row r="24" spans="1:28" ht="52.15" customHeight="1">
      <c r="A24" s="56">
        <v>16</v>
      </c>
      <c r="B24" s="11" t="s">
        <v>16</v>
      </c>
      <c r="C24" s="31">
        <v>2719</v>
      </c>
      <c r="D24" s="67">
        <v>3125</v>
      </c>
      <c r="E24" s="67">
        <v>788</v>
      </c>
      <c r="F24" s="67">
        <v>17</v>
      </c>
      <c r="G24" s="41"/>
      <c r="H24" s="67">
        <v>770</v>
      </c>
      <c r="I24" s="12">
        <v>1706</v>
      </c>
      <c r="J24" s="33">
        <v>15397</v>
      </c>
      <c r="K24" s="7">
        <v>5509</v>
      </c>
      <c r="L24" s="7">
        <v>17570</v>
      </c>
      <c r="M24" s="7">
        <v>1556</v>
      </c>
      <c r="N24" s="7">
        <v>300</v>
      </c>
      <c r="O24" s="7"/>
      <c r="P24" s="7"/>
      <c r="Q24" s="67">
        <v>574</v>
      </c>
      <c r="R24" s="67"/>
      <c r="S24" s="31"/>
      <c r="T24" s="7"/>
      <c r="U24" s="7"/>
      <c r="V24" s="67"/>
      <c r="W24" s="65"/>
      <c r="X24" s="65"/>
      <c r="Y24" s="65"/>
      <c r="Z24" s="65"/>
      <c r="AA24" s="65"/>
      <c r="AB24" s="65"/>
    </row>
    <row r="25" spans="1:28" ht="52.15" customHeight="1">
      <c r="A25" s="56">
        <v>17</v>
      </c>
      <c r="B25" s="11" t="s">
        <v>17</v>
      </c>
      <c r="C25" s="31">
        <v>2000</v>
      </c>
      <c r="D25" s="67">
        <v>3242</v>
      </c>
      <c r="E25" s="67">
        <v>732</v>
      </c>
      <c r="F25" s="67">
        <v>16</v>
      </c>
      <c r="G25" s="41"/>
      <c r="H25" s="67">
        <v>722</v>
      </c>
      <c r="I25" s="12">
        <v>1620</v>
      </c>
      <c r="J25" s="33">
        <v>12464</v>
      </c>
      <c r="K25" s="7">
        <v>4697</v>
      </c>
      <c r="L25" s="7">
        <v>17580</v>
      </c>
      <c r="M25" s="7">
        <v>2055</v>
      </c>
      <c r="N25" s="7">
        <v>410</v>
      </c>
      <c r="O25" s="7"/>
      <c r="P25" s="7"/>
      <c r="Q25" s="67">
        <v>487</v>
      </c>
      <c r="R25" s="67"/>
      <c r="S25" s="31"/>
      <c r="T25" s="7"/>
      <c r="U25" s="7"/>
      <c r="V25" s="67"/>
      <c r="W25" s="65"/>
      <c r="X25" s="65"/>
      <c r="Y25" s="65"/>
      <c r="Z25" s="65"/>
      <c r="AA25" s="65"/>
      <c r="AB25" s="65"/>
    </row>
    <row r="26" spans="1:28" ht="52.15" customHeight="1">
      <c r="A26" s="56">
        <v>18</v>
      </c>
      <c r="B26" s="11" t="s">
        <v>18</v>
      </c>
      <c r="C26" s="31">
        <v>1865</v>
      </c>
      <c r="D26" s="67">
        <v>3800</v>
      </c>
      <c r="E26" s="67">
        <v>707</v>
      </c>
      <c r="F26" s="67">
        <v>12</v>
      </c>
      <c r="G26" s="41"/>
      <c r="H26" s="67">
        <v>615</v>
      </c>
      <c r="I26" s="12">
        <v>1000</v>
      </c>
      <c r="J26" s="33">
        <v>12056</v>
      </c>
      <c r="K26" s="7">
        <v>1126</v>
      </c>
      <c r="L26" s="7">
        <v>15365</v>
      </c>
      <c r="M26" s="7">
        <v>1966</v>
      </c>
      <c r="N26" s="7">
        <v>300</v>
      </c>
      <c r="O26" s="7"/>
      <c r="P26" s="7"/>
      <c r="Q26" s="67">
        <v>413</v>
      </c>
      <c r="R26" s="67"/>
      <c r="S26" s="31"/>
      <c r="T26" s="7"/>
      <c r="U26" s="7"/>
      <c r="V26" s="67"/>
      <c r="W26" s="65"/>
      <c r="X26" s="65"/>
      <c r="Y26" s="65"/>
      <c r="Z26" s="65"/>
      <c r="AA26" s="65"/>
      <c r="AB26" s="65"/>
    </row>
    <row r="27" spans="1:28" ht="80.25" customHeight="1">
      <c r="A27" s="56">
        <v>19</v>
      </c>
      <c r="B27" s="11" t="s">
        <v>19</v>
      </c>
      <c r="C27" s="31">
        <v>3595</v>
      </c>
      <c r="D27" s="67">
        <v>4650</v>
      </c>
      <c r="E27" s="67">
        <v>673</v>
      </c>
      <c r="F27" s="67">
        <v>13</v>
      </c>
      <c r="G27" s="41"/>
      <c r="H27" s="67">
        <v>860</v>
      </c>
      <c r="I27" s="12">
        <v>1920</v>
      </c>
      <c r="J27" s="33">
        <v>17486</v>
      </c>
      <c r="K27" s="7">
        <v>4870</v>
      </c>
      <c r="L27" s="7">
        <v>21531</v>
      </c>
      <c r="M27" s="7">
        <v>1987</v>
      </c>
      <c r="N27" s="7">
        <v>372</v>
      </c>
      <c r="O27" s="7"/>
      <c r="P27" s="7"/>
      <c r="Q27" s="67">
        <v>592</v>
      </c>
      <c r="R27" s="67"/>
      <c r="S27" s="31"/>
      <c r="T27" s="7"/>
      <c r="U27" s="7"/>
      <c r="V27" s="67"/>
      <c r="W27" s="65"/>
      <c r="X27" s="65"/>
      <c r="Y27" s="65"/>
      <c r="Z27" s="65"/>
      <c r="AA27" s="65"/>
      <c r="AB27" s="65"/>
    </row>
    <row r="28" spans="1:28" ht="52.15" customHeight="1">
      <c r="A28" s="56">
        <v>20</v>
      </c>
      <c r="B28" s="11" t="s">
        <v>20</v>
      </c>
      <c r="C28" s="31">
        <v>2723</v>
      </c>
      <c r="D28" s="67">
        <v>4358</v>
      </c>
      <c r="E28" s="67">
        <v>763</v>
      </c>
      <c r="F28" s="67">
        <v>8</v>
      </c>
      <c r="G28" s="41"/>
      <c r="H28" s="67">
        <v>815</v>
      </c>
      <c r="I28" s="12">
        <v>1700</v>
      </c>
      <c r="J28" s="33">
        <v>15868</v>
      </c>
      <c r="K28" s="7">
        <v>7838</v>
      </c>
      <c r="L28" s="7">
        <v>21910</v>
      </c>
      <c r="M28" s="7">
        <v>1807</v>
      </c>
      <c r="N28" s="7">
        <v>547</v>
      </c>
      <c r="O28" s="7"/>
      <c r="P28" s="7"/>
      <c r="Q28" s="67">
        <v>883</v>
      </c>
      <c r="R28" s="67"/>
      <c r="S28" s="31"/>
      <c r="T28" s="7"/>
      <c r="U28" s="7"/>
      <c r="V28" s="67"/>
      <c r="W28" s="65"/>
      <c r="X28" s="65"/>
      <c r="Y28" s="65"/>
      <c r="Z28" s="65"/>
      <c r="AA28" s="65"/>
      <c r="AB28" s="65"/>
    </row>
    <row r="29" spans="1:28" ht="52.15" customHeight="1">
      <c r="A29" s="56">
        <v>21</v>
      </c>
      <c r="B29" s="11" t="s">
        <v>21</v>
      </c>
      <c r="C29" s="31"/>
      <c r="D29" s="67">
        <v>18960</v>
      </c>
      <c r="E29" s="67">
        <v>10082</v>
      </c>
      <c r="F29" s="67"/>
      <c r="G29" s="41"/>
      <c r="H29" s="12">
        <v>7429</v>
      </c>
      <c r="I29" s="50"/>
      <c r="J29" s="33">
        <v>50000</v>
      </c>
      <c r="K29" s="7">
        <v>20000</v>
      </c>
      <c r="L29" s="7">
        <v>59830</v>
      </c>
      <c r="M29" s="7">
        <v>32415</v>
      </c>
      <c r="N29" s="7">
        <v>2330</v>
      </c>
      <c r="O29" s="7"/>
      <c r="P29" s="7"/>
      <c r="Q29" s="7"/>
      <c r="R29" s="67"/>
      <c r="S29" s="31"/>
      <c r="T29" s="7">
        <v>300</v>
      </c>
      <c r="U29" s="7">
        <v>70</v>
      </c>
      <c r="V29" s="67"/>
      <c r="W29" s="65"/>
      <c r="X29" s="65"/>
      <c r="Y29" s="65"/>
      <c r="Z29" s="65"/>
      <c r="AA29" s="65"/>
      <c r="AB29" s="65"/>
    </row>
    <row r="30" spans="1:28" ht="65.45" customHeight="1">
      <c r="A30" s="56">
        <v>22</v>
      </c>
      <c r="B30" s="6" t="s">
        <v>87</v>
      </c>
      <c r="C30" s="31">
        <v>35667</v>
      </c>
      <c r="D30" s="40"/>
      <c r="E30" s="7"/>
      <c r="F30" s="7"/>
      <c r="G30" s="41"/>
      <c r="H30" s="40"/>
      <c r="I30" s="41"/>
      <c r="J30" s="33"/>
      <c r="K30" s="7">
        <v>0</v>
      </c>
      <c r="L30" s="7"/>
      <c r="M30" s="7"/>
      <c r="N30" s="7"/>
      <c r="O30" s="7"/>
      <c r="P30" s="7"/>
      <c r="Q30" s="7"/>
      <c r="R30" s="67"/>
      <c r="S30" s="31"/>
      <c r="T30" s="7"/>
      <c r="U30" s="7"/>
      <c r="V30" s="67"/>
      <c r="W30" s="65"/>
      <c r="X30" s="65"/>
      <c r="Y30" s="65"/>
      <c r="Z30" s="65"/>
      <c r="AA30" s="65"/>
      <c r="AB30" s="65"/>
    </row>
    <row r="31" spans="1:28" s="26" customFormat="1" ht="52.15" customHeight="1">
      <c r="A31" s="19"/>
      <c r="B31" s="20" t="s">
        <v>22</v>
      </c>
      <c r="C31" s="64">
        <f>C8+C9+C10+C11+C13+C14+C15+C16+C17+C18+C19+C20+C21+C22+C23+C24+C25+C26+C27+C28+C29+C30</f>
        <v>66870</v>
      </c>
      <c r="D31" s="42">
        <f t="shared" ref="D31:V31" si="0">D8+D9+D10+D11+D13+D14+D15+D16+D17+D18+D19+D20+D21+D22+D23+D24+D25+D26+D27+D28+D29+D30</f>
        <v>60945</v>
      </c>
      <c r="E31" s="25">
        <f t="shared" si="0"/>
        <v>18378</v>
      </c>
      <c r="F31" s="25">
        <f t="shared" si="0"/>
        <v>271</v>
      </c>
      <c r="G31" s="43">
        <f t="shared" si="0"/>
        <v>424</v>
      </c>
      <c r="H31" s="42">
        <f t="shared" si="0"/>
        <v>16146</v>
      </c>
      <c r="I31" s="43">
        <f t="shared" si="0"/>
        <v>47979</v>
      </c>
      <c r="J31" s="34">
        <f t="shared" si="0"/>
        <v>514664</v>
      </c>
      <c r="K31" s="25">
        <f t="shared" si="0"/>
        <v>125992</v>
      </c>
      <c r="L31" s="25">
        <f t="shared" si="0"/>
        <v>401012</v>
      </c>
      <c r="M31" s="25">
        <f t="shared" si="0"/>
        <v>63195</v>
      </c>
      <c r="N31" s="25">
        <f t="shared" si="0"/>
        <v>12549</v>
      </c>
      <c r="O31" s="25">
        <f t="shared" si="0"/>
        <v>2121</v>
      </c>
      <c r="P31" s="25">
        <f t="shared" si="0"/>
        <v>0</v>
      </c>
      <c r="Q31" s="25">
        <f t="shared" si="0"/>
        <v>32409</v>
      </c>
      <c r="R31" s="25">
        <f t="shared" si="0"/>
        <v>1840</v>
      </c>
      <c r="S31" s="64">
        <f t="shared" si="0"/>
        <v>820</v>
      </c>
      <c r="T31" s="25">
        <f t="shared" ref="T31:U31" si="1">T8+T9+T10+T11+T13+T14+T15+T16+T17+T18+T19+T20+T21+T22+T23+T24+T25+T26+T27+T28+T29+T30</f>
        <v>710</v>
      </c>
      <c r="U31" s="25">
        <f t="shared" si="1"/>
        <v>520</v>
      </c>
      <c r="V31" s="25">
        <f t="shared" si="0"/>
        <v>1053</v>
      </c>
      <c r="W31" s="60"/>
      <c r="X31" s="60"/>
      <c r="Y31" s="60"/>
      <c r="Z31" s="60"/>
      <c r="AA31" s="60"/>
      <c r="AB31" s="60"/>
    </row>
    <row r="32" spans="1:28" ht="52.15" customHeight="1">
      <c r="A32" s="67">
        <v>23</v>
      </c>
      <c r="B32" s="11" t="s">
        <v>23</v>
      </c>
      <c r="C32" s="32"/>
      <c r="D32" s="44"/>
      <c r="E32" s="8"/>
      <c r="F32" s="8"/>
      <c r="G32" s="45"/>
      <c r="H32" s="44"/>
      <c r="I32" s="45"/>
      <c r="J32" s="33"/>
      <c r="K32" s="8"/>
      <c r="L32" s="7">
        <v>2000</v>
      </c>
      <c r="M32" s="7"/>
      <c r="N32" s="7"/>
      <c r="O32" s="7"/>
      <c r="P32" s="7"/>
      <c r="Q32" s="7"/>
      <c r="R32" s="7"/>
      <c r="S32" s="31"/>
      <c r="T32" s="7"/>
      <c r="U32" s="7"/>
      <c r="V32" s="67"/>
      <c r="W32" s="65"/>
      <c r="X32" s="65"/>
      <c r="Y32" s="65"/>
      <c r="Z32" s="65"/>
      <c r="AA32" s="65"/>
      <c r="AB32" s="65"/>
    </row>
    <row r="33" spans="1:28" ht="52.15" customHeight="1">
      <c r="A33" s="67">
        <v>24</v>
      </c>
      <c r="B33" s="11" t="s">
        <v>95</v>
      </c>
      <c r="C33" s="32"/>
      <c r="D33" s="44"/>
      <c r="E33" s="8"/>
      <c r="F33" s="8"/>
      <c r="G33" s="45"/>
      <c r="H33" s="44"/>
      <c r="I33" s="45"/>
      <c r="J33" s="33"/>
      <c r="K33" s="8"/>
      <c r="L33" s="7">
        <v>300</v>
      </c>
      <c r="M33" s="7"/>
      <c r="N33" s="7"/>
      <c r="O33" s="7"/>
      <c r="P33" s="7"/>
      <c r="Q33" s="7"/>
      <c r="R33" s="7"/>
      <c r="S33" s="31"/>
      <c r="T33" s="7"/>
      <c r="U33" s="7"/>
      <c r="V33" s="67"/>
      <c r="W33" s="65"/>
      <c r="X33" s="65"/>
      <c r="Y33" s="65"/>
      <c r="Z33" s="65"/>
      <c r="AA33" s="65"/>
      <c r="AB33" s="65"/>
    </row>
    <row r="34" spans="1:28" ht="52.15" customHeight="1">
      <c r="A34" s="67">
        <v>25</v>
      </c>
      <c r="B34" s="11" t="s">
        <v>24</v>
      </c>
      <c r="C34" s="32"/>
      <c r="D34" s="44"/>
      <c r="E34" s="8"/>
      <c r="F34" s="8"/>
      <c r="G34" s="45"/>
      <c r="H34" s="44"/>
      <c r="I34" s="45"/>
      <c r="K34" s="8"/>
      <c r="L34" s="7">
        <v>600</v>
      </c>
      <c r="M34" s="7"/>
      <c r="N34" s="7">
        <v>1</v>
      </c>
      <c r="O34" s="7"/>
      <c r="P34" s="7"/>
      <c r="Q34" s="7"/>
      <c r="R34" s="67"/>
      <c r="S34" s="31"/>
      <c r="T34" s="7"/>
      <c r="U34" s="7"/>
      <c r="V34" s="67"/>
      <c r="W34" s="65"/>
      <c r="X34" s="65"/>
      <c r="Y34" s="65"/>
      <c r="Z34" s="65"/>
      <c r="AA34" s="65"/>
      <c r="AB34" s="65"/>
    </row>
    <row r="35" spans="1:28" ht="52.15" customHeight="1">
      <c r="A35" s="67">
        <v>26</v>
      </c>
      <c r="B35" s="11" t="s">
        <v>122</v>
      </c>
      <c r="C35" s="32"/>
      <c r="D35" s="44"/>
      <c r="E35" s="8"/>
      <c r="F35" s="8"/>
      <c r="G35" s="45"/>
      <c r="H35" s="44"/>
      <c r="I35" s="45"/>
      <c r="J35" s="33"/>
      <c r="K35" s="8"/>
      <c r="L35" s="7">
        <v>409</v>
      </c>
      <c r="M35" s="7"/>
      <c r="N35" s="7">
        <v>60</v>
      </c>
      <c r="O35" s="7"/>
      <c r="P35" s="7"/>
      <c r="Q35" s="7"/>
      <c r="R35" s="67"/>
      <c r="S35" s="31"/>
      <c r="T35" s="7"/>
      <c r="U35" s="7"/>
      <c r="V35" s="67"/>
      <c r="W35" s="65"/>
      <c r="X35" s="65"/>
      <c r="Y35" s="65"/>
      <c r="Z35" s="65"/>
      <c r="AA35" s="65"/>
      <c r="AB35" s="65"/>
    </row>
    <row r="36" spans="1:28" ht="52.15" customHeight="1">
      <c r="A36" s="67">
        <v>27</v>
      </c>
      <c r="B36" s="11" t="s">
        <v>105</v>
      </c>
      <c r="C36" s="32"/>
      <c r="D36" s="44"/>
      <c r="E36" s="8"/>
      <c r="F36" s="8"/>
      <c r="G36" s="45"/>
      <c r="H36" s="44"/>
      <c r="I36" s="45"/>
      <c r="J36" s="33">
        <v>400</v>
      </c>
      <c r="K36" s="8"/>
      <c r="L36" s="7">
        <v>1480</v>
      </c>
      <c r="M36" s="7"/>
      <c r="N36" s="7">
        <v>240</v>
      </c>
      <c r="O36" s="7"/>
      <c r="P36" s="7"/>
      <c r="Q36" s="7"/>
      <c r="R36" s="67"/>
      <c r="S36" s="31"/>
      <c r="T36" s="7"/>
      <c r="U36" s="7"/>
      <c r="V36" s="67"/>
      <c r="W36" s="65"/>
      <c r="X36" s="65"/>
      <c r="Y36" s="65"/>
      <c r="Z36" s="65"/>
      <c r="AA36" s="65"/>
      <c r="AB36" s="65"/>
    </row>
    <row r="37" spans="1:28" ht="64.150000000000006" customHeight="1">
      <c r="A37" s="67">
        <v>28</v>
      </c>
      <c r="B37" s="11" t="s">
        <v>27</v>
      </c>
      <c r="C37" s="32"/>
      <c r="D37" s="44"/>
      <c r="E37" s="8"/>
      <c r="F37" s="8"/>
      <c r="G37" s="45"/>
      <c r="H37" s="44"/>
      <c r="I37" s="45"/>
      <c r="J37" s="33"/>
      <c r="K37" s="8"/>
      <c r="L37" s="7"/>
      <c r="M37" s="7"/>
      <c r="N37" s="7"/>
      <c r="O37" s="7"/>
      <c r="P37" s="7"/>
      <c r="Q37" s="7"/>
      <c r="R37" s="67"/>
      <c r="S37" s="31"/>
      <c r="T37" s="7"/>
      <c r="U37" s="7"/>
      <c r="V37" s="67"/>
      <c r="W37" s="65"/>
      <c r="X37" s="65"/>
      <c r="Y37" s="65"/>
      <c r="Z37" s="65"/>
      <c r="AA37" s="65"/>
      <c r="AB37" s="65"/>
    </row>
    <row r="38" spans="1:28" ht="52.15" customHeight="1">
      <c r="A38" s="67">
        <v>29</v>
      </c>
      <c r="B38" s="11" t="s">
        <v>28</v>
      </c>
      <c r="C38" s="32"/>
      <c r="D38" s="44"/>
      <c r="E38" s="8"/>
      <c r="F38" s="8"/>
      <c r="G38" s="45"/>
      <c r="H38" s="44"/>
      <c r="I38" s="45"/>
      <c r="J38" s="33"/>
      <c r="K38" s="8"/>
      <c r="L38" s="7"/>
      <c r="M38" s="7"/>
      <c r="N38" s="7">
        <v>100</v>
      </c>
      <c r="O38" s="7"/>
      <c r="P38" s="7"/>
      <c r="Q38" s="7"/>
      <c r="R38" s="67"/>
      <c r="S38" s="31"/>
      <c r="T38" s="7"/>
      <c r="U38" s="7"/>
      <c r="V38" s="67"/>
      <c r="W38" s="65"/>
      <c r="X38" s="65"/>
      <c r="Y38" s="65"/>
      <c r="Z38" s="65"/>
      <c r="AA38" s="65"/>
      <c r="AB38" s="65"/>
    </row>
    <row r="39" spans="1:28" ht="52.15" customHeight="1">
      <c r="A39" s="67">
        <v>30</v>
      </c>
      <c r="B39" s="11" t="s">
        <v>66</v>
      </c>
      <c r="C39" s="32"/>
      <c r="D39" s="44"/>
      <c r="E39" s="8"/>
      <c r="F39" s="8"/>
      <c r="G39" s="45"/>
      <c r="H39" s="44"/>
      <c r="I39" s="45"/>
      <c r="J39" s="33"/>
      <c r="K39" s="8"/>
      <c r="L39" s="7"/>
      <c r="M39" s="7"/>
      <c r="N39" s="7">
        <v>100</v>
      </c>
      <c r="O39" s="7"/>
      <c r="P39" s="7">
        <v>100</v>
      </c>
      <c r="Q39" s="7"/>
      <c r="R39" s="67"/>
      <c r="S39" s="31"/>
      <c r="T39" s="7"/>
      <c r="U39" s="7"/>
      <c r="V39" s="67"/>
      <c r="W39" s="65"/>
      <c r="X39" s="65"/>
      <c r="Y39" s="65"/>
      <c r="Z39" s="65"/>
      <c r="AA39" s="65"/>
      <c r="AB39" s="65"/>
    </row>
    <row r="40" spans="1:28" ht="52.15" customHeight="1">
      <c r="A40" s="67">
        <v>31</v>
      </c>
      <c r="B40" s="11" t="s">
        <v>25</v>
      </c>
      <c r="C40" s="32"/>
      <c r="D40" s="44"/>
      <c r="E40" s="8"/>
      <c r="F40" s="8"/>
      <c r="G40" s="45"/>
      <c r="H40" s="44"/>
      <c r="I40" s="45"/>
      <c r="J40" s="33"/>
      <c r="K40" s="8"/>
      <c r="L40" s="7"/>
      <c r="M40" s="7"/>
      <c r="N40" s="7"/>
      <c r="O40" s="7"/>
      <c r="P40" s="7"/>
      <c r="Q40" s="7"/>
      <c r="R40" s="67"/>
      <c r="S40" s="31"/>
      <c r="T40" s="7"/>
      <c r="U40" s="7"/>
      <c r="V40" s="67"/>
      <c r="W40" s="65"/>
      <c r="X40" s="65"/>
      <c r="Y40" s="65"/>
      <c r="Z40" s="65"/>
      <c r="AA40" s="65"/>
      <c r="AB40" s="65"/>
    </row>
    <row r="41" spans="1:28" ht="51" customHeight="1">
      <c r="A41" s="67">
        <v>32</v>
      </c>
      <c r="B41" s="11" t="s">
        <v>106</v>
      </c>
      <c r="C41" s="32"/>
      <c r="D41" s="44"/>
      <c r="E41" s="8"/>
      <c r="F41" s="8"/>
      <c r="G41" s="45"/>
      <c r="H41" s="44"/>
      <c r="I41" s="45"/>
      <c r="J41" s="33"/>
      <c r="K41" s="8"/>
      <c r="L41" s="7"/>
      <c r="M41" s="7"/>
      <c r="N41" s="7"/>
      <c r="O41" s="7"/>
      <c r="P41" s="7"/>
      <c r="Q41" s="7"/>
      <c r="R41" s="67"/>
      <c r="S41" s="31"/>
      <c r="T41" s="7"/>
      <c r="U41" s="7"/>
      <c r="V41" s="67"/>
      <c r="W41" s="65"/>
      <c r="X41" s="65"/>
      <c r="Y41" s="65"/>
      <c r="Z41" s="65"/>
      <c r="AA41" s="65"/>
      <c r="AB41" s="65"/>
    </row>
    <row r="42" spans="1:28" ht="52.15" customHeight="1">
      <c r="A42" s="67">
        <v>33</v>
      </c>
      <c r="B42" s="11" t="s">
        <v>91</v>
      </c>
      <c r="C42" s="32"/>
      <c r="D42" s="44"/>
      <c r="E42" s="8"/>
      <c r="F42" s="8"/>
      <c r="G42" s="45"/>
      <c r="H42" s="44"/>
      <c r="I42" s="45"/>
      <c r="J42" s="33"/>
      <c r="K42" s="8"/>
      <c r="L42" s="7"/>
      <c r="M42" s="7"/>
      <c r="N42" s="7"/>
      <c r="O42" s="7"/>
      <c r="P42" s="7"/>
      <c r="Q42" s="7"/>
      <c r="R42" s="67"/>
      <c r="S42" s="31"/>
      <c r="T42" s="7"/>
      <c r="U42" s="7"/>
      <c r="V42" s="67"/>
      <c r="W42" s="65"/>
      <c r="X42" s="65"/>
      <c r="Y42" s="65"/>
      <c r="Z42" s="65"/>
      <c r="AA42" s="65"/>
      <c r="AB42" s="65"/>
    </row>
    <row r="43" spans="1:28" ht="65.45" customHeight="1">
      <c r="A43" s="67">
        <v>34</v>
      </c>
      <c r="B43" s="55" t="s">
        <v>107</v>
      </c>
      <c r="C43" s="32"/>
      <c r="D43" s="44"/>
      <c r="E43" s="8"/>
      <c r="F43" s="8"/>
      <c r="G43" s="45"/>
      <c r="H43" s="44"/>
      <c r="I43" s="45"/>
      <c r="J43" s="33"/>
      <c r="K43" s="8"/>
      <c r="L43" s="7"/>
      <c r="M43" s="7"/>
      <c r="N43" s="7"/>
      <c r="O43" s="7"/>
      <c r="P43" s="7"/>
      <c r="Q43" s="7"/>
      <c r="R43" s="67"/>
      <c r="S43" s="31"/>
      <c r="T43" s="7"/>
      <c r="U43" s="7"/>
      <c r="V43" s="67"/>
      <c r="W43" s="65"/>
      <c r="X43" s="65"/>
      <c r="Y43" s="65"/>
      <c r="Z43" s="65"/>
      <c r="AA43" s="65"/>
      <c r="AB43" s="65"/>
    </row>
    <row r="44" spans="1:28" ht="72.75" customHeight="1">
      <c r="A44" s="67">
        <v>35</v>
      </c>
      <c r="B44" s="11" t="s">
        <v>124</v>
      </c>
      <c r="C44" s="32"/>
      <c r="D44" s="44"/>
      <c r="E44" s="8"/>
      <c r="F44" s="8"/>
      <c r="G44" s="45"/>
      <c r="H44" s="44"/>
      <c r="I44" s="45"/>
      <c r="J44" s="33"/>
      <c r="K44" s="8"/>
      <c r="L44" s="7"/>
      <c r="M44" s="7"/>
      <c r="N44" s="7"/>
      <c r="O44" s="7"/>
      <c r="P44" s="7"/>
      <c r="Q44" s="7"/>
      <c r="R44" s="67"/>
      <c r="S44" s="31"/>
      <c r="T44" s="7"/>
      <c r="U44" s="7"/>
      <c r="V44" s="67"/>
      <c r="W44" s="65"/>
      <c r="X44" s="65"/>
      <c r="Y44" s="65"/>
      <c r="Z44" s="65"/>
      <c r="AA44" s="65"/>
      <c r="AB44" s="65"/>
    </row>
    <row r="45" spans="1:28" ht="52.15" customHeight="1">
      <c r="A45" s="67">
        <v>36</v>
      </c>
      <c r="B45" s="11" t="s">
        <v>108</v>
      </c>
      <c r="C45" s="32"/>
      <c r="D45" s="44"/>
      <c r="E45" s="8"/>
      <c r="F45" s="8"/>
      <c r="G45" s="45"/>
      <c r="H45" s="44"/>
      <c r="I45" s="45"/>
      <c r="J45" s="33"/>
      <c r="K45" s="8"/>
      <c r="L45" s="7"/>
      <c r="M45" s="7"/>
      <c r="N45" s="7"/>
      <c r="O45" s="7"/>
      <c r="P45" s="7"/>
      <c r="Q45" s="7"/>
      <c r="R45" s="67"/>
      <c r="S45" s="31"/>
      <c r="T45" s="7"/>
      <c r="U45" s="7"/>
      <c r="V45" s="67"/>
      <c r="W45" s="65"/>
      <c r="X45" s="65"/>
      <c r="Y45" s="65"/>
      <c r="Z45" s="65"/>
      <c r="AA45" s="65"/>
      <c r="AB45" s="65"/>
    </row>
    <row r="46" spans="1:28" ht="76.5" customHeight="1">
      <c r="A46" s="67">
        <v>37</v>
      </c>
      <c r="B46" s="11" t="s">
        <v>109</v>
      </c>
      <c r="C46" s="32"/>
      <c r="D46" s="44"/>
      <c r="E46" s="8"/>
      <c r="F46" s="8"/>
      <c r="G46" s="45"/>
      <c r="H46" s="44"/>
      <c r="I46" s="45"/>
      <c r="J46" s="33"/>
      <c r="K46" s="8"/>
      <c r="L46" s="7"/>
      <c r="M46" s="7"/>
      <c r="N46" s="7"/>
      <c r="O46" s="7"/>
      <c r="P46" s="7"/>
      <c r="Q46" s="7"/>
      <c r="R46" s="67"/>
      <c r="S46" s="31"/>
      <c r="T46" s="7"/>
      <c r="U46" s="7"/>
      <c r="V46" s="67"/>
      <c r="W46" s="65"/>
      <c r="X46" s="65"/>
      <c r="Y46" s="65"/>
      <c r="Z46" s="65"/>
      <c r="AA46" s="65"/>
      <c r="AB46" s="65"/>
    </row>
    <row r="47" spans="1:28" ht="52.15" customHeight="1">
      <c r="A47" s="67">
        <v>38</v>
      </c>
      <c r="B47" s="11" t="s">
        <v>110</v>
      </c>
      <c r="C47" s="32"/>
      <c r="D47" s="44"/>
      <c r="E47" s="8"/>
      <c r="F47" s="8"/>
      <c r="G47" s="45"/>
      <c r="H47" s="44"/>
      <c r="I47" s="45"/>
      <c r="J47" s="33"/>
      <c r="K47" s="8"/>
      <c r="L47" s="7"/>
      <c r="M47" s="7"/>
      <c r="N47" s="7"/>
      <c r="O47" s="7"/>
      <c r="P47" s="7"/>
      <c r="Q47" s="7"/>
      <c r="R47" s="67"/>
      <c r="S47" s="31"/>
      <c r="T47" s="7"/>
      <c r="U47" s="7"/>
      <c r="V47" s="67"/>
      <c r="W47" s="65"/>
      <c r="X47" s="65"/>
      <c r="Y47" s="65"/>
      <c r="Z47" s="65"/>
      <c r="AA47" s="65"/>
      <c r="AB47" s="65"/>
    </row>
    <row r="48" spans="1:28" ht="52.15" customHeight="1">
      <c r="A48" s="67">
        <v>39</v>
      </c>
      <c r="B48" s="11" t="s">
        <v>111</v>
      </c>
      <c r="C48" s="32"/>
      <c r="D48" s="44"/>
      <c r="E48" s="8"/>
      <c r="F48" s="8"/>
      <c r="G48" s="45"/>
      <c r="H48" s="44"/>
      <c r="I48" s="45"/>
      <c r="J48" s="33"/>
      <c r="K48" s="8"/>
      <c r="L48" s="7"/>
      <c r="M48" s="7"/>
      <c r="N48" s="7"/>
      <c r="O48" s="7"/>
      <c r="P48" s="7"/>
      <c r="Q48" s="7"/>
      <c r="R48" s="67"/>
      <c r="S48" s="31"/>
      <c r="T48" s="7"/>
      <c r="U48" s="7"/>
      <c r="V48" s="67"/>
      <c r="W48" s="65"/>
      <c r="X48" s="65"/>
      <c r="Y48" s="65"/>
      <c r="Z48" s="65"/>
      <c r="AA48" s="65"/>
      <c r="AB48" s="65"/>
    </row>
    <row r="49" spans="1:28" ht="67.5" customHeight="1">
      <c r="A49" s="67">
        <v>40</v>
      </c>
      <c r="B49" s="11" t="s">
        <v>112</v>
      </c>
      <c r="C49" s="32"/>
      <c r="D49" s="44"/>
      <c r="E49" s="8"/>
      <c r="F49" s="8"/>
      <c r="G49" s="45"/>
      <c r="H49" s="44"/>
      <c r="I49" s="45"/>
      <c r="J49" s="33"/>
      <c r="K49" s="8"/>
      <c r="L49" s="7"/>
      <c r="M49" s="7"/>
      <c r="N49" s="7"/>
      <c r="O49" s="7"/>
      <c r="P49" s="7"/>
      <c r="Q49" s="7"/>
      <c r="R49" s="67"/>
      <c r="S49" s="31"/>
      <c r="T49" s="7"/>
      <c r="U49" s="7"/>
      <c r="V49" s="67"/>
      <c r="W49" s="65"/>
      <c r="X49" s="65"/>
      <c r="Y49" s="65"/>
      <c r="Z49" s="65"/>
      <c r="AA49" s="65"/>
      <c r="AB49" s="65"/>
    </row>
    <row r="50" spans="1:28" s="26" customFormat="1" ht="52.15" customHeight="1">
      <c r="A50" s="19"/>
      <c r="B50" s="21" t="s">
        <v>26</v>
      </c>
      <c r="C50" s="64">
        <f>SUM(C31:C49)</f>
        <v>66870</v>
      </c>
      <c r="D50" s="42">
        <f t="shared" ref="D50:V50" si="2">SUM(D31:D49)</f>
        <v>60945</v>
      </c>
      <c r="E50" s="25">
        <f t="shared" si="2"/>
        <v>18378</v>
      </c>
      <c r="F50" s="25">
        <f t="shared" si="2"/>
        <v>271</v>
      </c>
      <c r="G50" s="43">
        <f t="shared" si="2"/>
        <v>424</v>
      </c>
      <c r="H50" s="42">
        <f t="shared" si="2"/>
        <v>16146</v>
      </c>
      <c r="I50" s="43">
        <f t="shared" si="2"/>
        <v>47979</v>
      </c>
      <c r="J50" s="34">
        <f t="shared" si="2"/>
        <v>515064</v>
      </c>
      <c r="K50" s="25">
        <f t="shared" si="2"/>
        <v>125992</v>
      </c>
      <c r="L50" s="25">
        <f t="shared" si="2"/>
        <v>405801</v>
      </c>
      <c r="M50" s="25">
        <f t="shared" si="2"/>
        <v>63195</v>
      </c>
      <c r="N50" s="25">
        <f t="shared" si="2"/>
        <v>13050</v>
      </c>
      <c r="O50" s="25">
        <f t="shared" si="2"/>
        <v>2121</v>
      </c>
      <c r="P50" s="25">
        <f t="shared" si="2"/>
        <v>100</v>
      </c>
      <c r="Q50" s="25">
        <f t="shared" si="2"/>
        <v>32409</v>
      </c>
      <c r="R50" s="25">
        <f t="shared" si="2"/>
        <v>1840</v>
      </c>
      <c r="S50" s="64">
        <f t="shared" si="2"/>
        <v>820</v>
      </c>
      <c r="T50" s="25">
        <f t="shared" ref="T50" si="3">SUM(T31:T49)</f>
        <v>710</v>
      </c>
      <c r="U50" s="25">
        <v>520</v>
      </c>
      <c r="V50" s="25">
        <f t="shared" si="2"/>
        <v>1053</v>
      </c>
      <c r="W50" s="60"/>
      <c r="X50" s="60"/>
      <c r="Y50" s="60"/>
      <c r="Z50" s="60"/>
      <c r="AA50" s="60"/>
      <c r="AB50" s="60"/>
    </row>
    <row r="51" spans="1:28" ht="52.15" customHeight="1">
      <c r="A51" s="56"/>
      <c r="B51" s="11" t="s">
        <v>97</v>
      </c>
      <c r="C51" s="32">
        <v>70019</v>
      </c>
      <c r="D51" s="44">
        <v>80018</v>
      </c>
      <c r="E51" s="8"/>
      <c r="F51" s="8"/>
      <c r="G51" s="45"/>
      <c r="H51" s="44">
        <v>64125</v>
      </c>
      <c r="I51" s="45"/>
      <c r="J51" s="35">
        <v>515064</v>
      </c>
      <c r="K51" s="8">
        <v>130380</v>
      </c>
      <c r="L51" s="8">
        <v>431629</v>
      </c>
      <c r="M51" s="8">
        <v>63195</v>
      </c>
      <c r="N51" s="8">
        <v>16385</v>
      </c>
      <c r="O51" s="8">
        <v>2537</v>
      </c>
      <c r="P51" s="8">
        <v>135</v>
      </c>
      <c r="Q51" s="8">
        <v>39738</v>
      </c>
      <c r="R51" s="8">
        <v>2077</v>
      </c>
      <c r="S51" s="62">
        <v>0</v>
      </c>
      <c r="T51" s="8">
        <v>713</v>
      </c>
      <c r="U51" s="8">
        <v>628</v>
      </c>
      <c r="V51" s="8">
        <v>1310</v>
      </c>
      <c r="W51" s="61"/>
      <c r="X51" s="61"/>
      <c r="Y51" s="61"/>
      <c r="Z51" s="61"/>
      <c r="AA51" s="61"/>
      <c r="AB51" s="61"/>
    </row>
    <row r="52" spans="1:28" ht="52.15" customHeight="1" thickBot="1">
      <c r="B52" s="24" t="s">
        <v>98</v>
      </c>
      <c r="C52" s="32">
        <f>C51-C50</f>
        <v>3149</v>
      </c>
      <c r="D52" s="46">
        <f>D51-D50-E50-F50-G50</f>
        <v>0</v>
      </c>
      <c r="E52" s="47"/>
      <c r="F52" s="47"/>
      <c r="G52" s="48"/>
      <c r="H52" s="46">
        <f>H51-H50-I50</f>
        <v>0</v>
      </c>
      <c r="I52" s="48"/>
      <c r="J52" s="35">
        <f t="shared" ref="J52:R52" si="4">J51-J50</f>
        <v>0</v>
      </c>
      <c r="K52" s="8">
        <f t="shared" si="4"/>
        <v>4388</v>
      </c>
      <c r="L52" s="8">
        <f t="shared" si="4"/>
        <v>25828</v>
      </c>
      <c r="M52" s="8">
        <f t="shared" si="4"/>
        <v>0</v>
      </c>
      <c r="N52" s="8">
        <f t="shared" si="4"/>
        <v>3335</v>
      </c>
      <c r="O52" s="8">
        <f t="shared" si="4"/>
        <v>416</v>
      </c>
      <c r="P52" s="8">
        <f t="shared" si="4"/>
        <v>35</v>
      </c>
      <c r="Q52" s="8">
        <f t="shared" si="4"/>
        <v>7329</v>
      </c>
      <c r="R52" s="8">
        <f t="shared" si="4"/>
        <v>237</v>
      </c>
      <c r="S52" s="62"/>
      <c r="T52" s="8">
        <f t="shared" ref="T52" si="5">T51-T50</f>
        <v>3</v>
      </c>
      <c r="U52" s="8">
        <v>108</v>
      </c>
      <c r="V52" s="8">
        <f>V51-V50</f>
        <v>257</v>
      </c>
      <c r="W52" s="61"/>
      <c r="X52" s="61"/>
      <c r="Y52" s="61"/>
      <c r="Z52" s="61"/>
      <c r="AA52" s="61"/>
      <c r="AB52" s="61"/>
    </row>
    <row r="53" spans="1:28" ht="85.5" customHeight="1">
      <c r="A53" s="75" t="s">
        <v>155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65"/>
      <c r="X53" s="65"/>
      <c r="Y53" s="65"/>
      <c r="Z53" s="65"/>
      <c r="AA53" s="65"/>
      <c r="AB53" s="65"/>
    </row>
  </sheetData>
  <mergeCells count="27">
    <mergeCell ref="L1:Q1"/>
    <mergeCell ref="C5:C7"/>
    <mergeCell ref="A5:A7"/>
    <mergeCell ref="B5:B7"/>
    <mergeCell ref="D6:G6"/>
    <mergeCell ref="H6:I6"/>
    <mergeCell ref="Q6:Q7"/>
    <mergeCell ref="J6:J7"/>
    <mergeCell ref="K6:K7"/>
    <mergeCell ref="L6:L7"/>
    <mergeCell ref="D5:M5"/>
    <mergeCell ref="M6:M7"/>
    <mergeCell ref="O6:O7"/>
    <mergeCell ref="P6:P7"/>
    <mergeCell ref="Q2:V2"/>
    <mergeCell ref="R3:V3"/>
    <mergeCell ref="A53:V53"/>
    <mergeCell ref="A4:S4"/>
    <mergeCell ref="N6:N7"/>
    <mergeCell ref="R6:R7"/>
    <mergeCell ref="S6:S7"/>
    <mergeCell ref="V6:V7"/>
    <mergeCell ref="N5:P5"/>
    <mergeCell ref="Q5:S5"/>
    <mergeCell ref="T5:V5"/>
    <mergeCell ref="T6:T7"/>
    <mergeCell ref="U6:U7"/>
  </mergeCells>
  <pageMargins left="0" right="0" top="0" bottom="0" header="0.31496062992125984" footer="0.31496062992125984"/>
  <pageSetup paperSize="9" scale="29" fitToHeight="0" orientation="portrait" r:id="rId1"/>
  <rowBreaks count="1" manualBreakCount="1">
    <brk id="2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15"/>
  <sheetViews>
    <sheetView view="pageBreakPreview" zoomScaleSheetLayoutView="100" workbookViewId="0">
      <selection activeCell="J2" sqref="J2:Q2"/>
    </sheetView>
  </sheetViews>
  <sheetFormatPr defaultColWidth="9.140625" defaultRowHeight="15.75"/>
  <cols>
    <col min="1" max="1" width="5.28515625" style="71" customWidth="1"/>
    <col min="2" max="2" width="22" style="71" customWidth="1"/>
    <col min="3" max="3" width="30.85546875" style="71" customWidth="1"/>
    <col min="4" max="4" width="9.140625" style="71"/>
    <col min="5" max="17" width="9.140625" style="71" customWidth="1"/>
    <col min="18" max="16384" width="9.140625" style="71"/>
  </cols>
  <sheetData>
    <row r="1" spans="1:17">
      <c r="J1" s="94" t="s">
        <v>113</v>
      </c>
      <c r="K1" s="94"/>
      <c r="L1" s="94"/>
      <c r="M1" s="94"/>
      <c r="N1" s="94"/>
      <c r="O1" s="94"/>
      <c r="P1" s="94"/>
      <c r="Q1" s="94"/>
    </row>
    <row r="2" spans="1:17" ht="44.25" customHeight="1">
      <c r="I2" s="28"/>
      <c r="J2" s="90" t="s">
        <v>154</v>
      </c>
      <c r="K2" s="90"/>
      <c r="L2" s="90"/>
      <c r="M2" s="90"/>
      <c r="N2" s="90"/>
      <c r="O2" s="90"/>
      <c r="P2" s="90"/>
      <c r="Q2" s="90"/>
    </row>
    <row r="3" spans="1:17" ht="28.5" customHeight="1">
      <c r="A3" s="96" t="s">
        <v>117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5" spans="1:17" ht="32.25" customHeight="1">
      <c r="A5" s="95" t="s">
        <v>31</v>
      </c>
      <c r="B5" s="95" t="s">
        <v>33</v>
      </c>
      <c r="C5" s="95" t="s">
        <v>34</v>
      </c>
      <c r="D5" s="95" t="s">
        <v>35</v>
      </c>
      <c r="E5" s="95" t="s">
        <v>36</v>
      </c>
      <c r="F5" s="95"/>
      <c r="G5" s="95"/>
      <c r="H5" s="97" t="s">
        <v>37</v>
      </c>
      <c r="I5" s="98"/>
      <c r="J5" s="97" t="s">
        <v>116</v>
      </c>
      <c r="K5" s="98"/>
      <c r="L5" s="95" t="s">
        <v>115</v>
      </c>
      <c r="M5" s="95"/>
      <c r="N5" s="95" t="s">
        <v>38</v>
      </c>
      <c r="O5" s="99" t="s">
        <v>39</v>
      </c>
      <c r="P5" s="99"/>
      <c r="Q5" s="99"/>
    </row>
    <row r="6" spans="1:17" ht="110.25">
      <c r="A6" s="95"/>
      <c r="B6" s="95"/>
      <c r="C6" s="95"/>
      <c r="D6" s="95"/>
      <c r="E6" s="70" t="s">
        <v>40</v>
      </c>
      <c r="F6" s="70" t="s">
        <v>41</v>
      </c>
      <c r="G6" s="70" t="s">
        <v>42</v>
      </c>
      <c r="H6" s="70" t="s">
        <v>41</v>
      </c>
      <c r="I6" s="70" t="s">
        <v>42</v>
      </c>
      <c r="J6" s="70" t="s">
        <v>41</v>
      </c>
      <c r="K6" s="70" t="s">
        <v>42</v>
      </c>
      <c r="L6" s="70" t="s">
        <v>41</v>
      </c>
      <c r="M6" s="70" t="s">
        <v>42</v>
      </c>
      <c r="N6" s="95"/>
      <c r="O6" s="2" t="s">
        <v>43</v>
      </c>
      <c r="P6" s="2" t="s">
        <v>41</v>
      </c>
      <c r="Q6" s="2" t="s">
        <v>42</v>
      </c>
    </row>
    <row r="7" spans="1:17" ht="54.75" customHeight="1">
      <c r="A7" s="70">
        <v>1</v>
      </c>
      <c r="B7" s="70" t="s">
        <v>45</v>
      </c>
      <c r="C7" s="70" t="s">
        <v>46</v>
      </c>
      <c r="D7" s="70" t="s">
        <v>44</v>
      </c>
      <c r="E7" s="70">
        <v>500</v>
      </c>
      <c r="F7" s="70"/>
      <c r="G7" s="70">
        <v>0</v>
      </c>
      <c r="H7" s="70">
        <v>156</v>
      </c>
      <c r="I7" s="70">
        <v>4947</v>
      </c>
      <c r="J7" s="70"/>
      <c r="K7" s="70">
        <v>5148</v>
      </c>
      <c r="L7" s="70">
        <v>312</v>
      </c>
      <c r="M7" s="70">
        <v>2496</v>
      </c>
      <c r="N7" s="51">
        <f>O7+P7+Q7</f>
        <v>13559</v>
      </c>
      <c r="O7" s="70">
        <f>E7</f>
        <v>500</v>
      </c>
      <c r="P7" s="70">
        <f>F7+H7+J7+L7</f>
        <v>468</v>
      </c>
      <c r="Q7" s="70">
        <f>G7+I7+K7+M7</f>
        <v>12591</v>
      </c>
    </row>
    <row r="8" spans="1:17" ht="54.75" customHeight="1">
      <c r="A8" s="70">
        <v>2</v>
      </c>
      <c r="B8" s="70" t="s">
        <v>47</v>
      </c>
      <c r="C8" s="70" t="s">
        <v>48</v>
      </c>
      <c r="D8" s="70" t="s">
        <v>44</v>
      </c>
      <c r="E8" s="70">
        <v>1000</v>
      </c>
      <c r="F8" s="70"/>
      <c r="G8" s="70">
        <v>1638</v>
      </c>
      <c r="H8" s="3">
        <v>156</v>
      </c>
      <c r="I8" s="3">
        <v>2340</v>
      </c>
      <c r="J8" s="3">
        <f>240*13</f>
        <v>3120</v>
      </c>
      <c r="K8" s="70">
        <v>4212</v>
      </c>
      <c r="L8" s="70">
        <v>468</v>
      </c>
      <c r="M8" s="70">
        <v>1404</v>
      </c>
      <c r="N8" s="51">
        <f t="shared" ref="N8:N15" si="0">O8+P8+Q8</f>
        <v>14338</v>
      </c>
      <c r="O8" s="70">
        <f t="shared" ref="O8:O15" si="1">E8</f>
        <v>1000</v>
      </c>
      <c r="P8" s="70">
        <f t="shared" ref="P8:P15" si="2">F8+H8+J8+L8</f>
        <v>3744</v>
      </c>
      <c r="Q8" s="70">
        <f t="shared" ref="Q8:Q15" si="3">G8+I8+K8+M8</f>
        <v>9594</v>
      </c>
    </row>
    <row r="9" spans="1:17" ht="54.75" customHeight="1">
      <c r="A9" s="70">
        <v>3</v>
      </c>
      <c r="B9" s="70" t="s">
        <v>49</v>
      </c>
      <c r="C9" s="70" t="s">
        <v>50</v>
      </c>
      <c r="D9" s="70" t="s">
        <v>51</v>
      </c>
      <c r="E9" s="70"/>
      <c r="F9" s="70"/>
      <c r="G9" s="70"/>
      <c r="H9" s="70"/>
      <c r="I9" s="70"/>
      <c r="J9" s="70"/>
      <c r="K9" s="70"/>
      <c r="L9" s="70"/>
      <c r="M9" s="70"/>
      <c r="N9" s="51"/>
      <c r="O9" s="70"/>
      <c r="P9" s="70"/>
      <c r="Q9" s="70"/>
    </row>
    <row r="10" spans="1:17" ht="54.75" customHeight="1">
      <c r="A10" s="70">
        <v>4</v>
      </c>
      <c r="B10" s="70" t="s">
        <v>52</v>
      </c>
      <c r="C10" s="70" t="s">
        <v>53</v>
      </c>
      <c r="D10" s="70" t="s">
        <v>54</v>
      </c>
      <c r="E10" s="70"/>
      <c r="F10" s="70"/>
      <c r="G10" s="70"/>
      <c r="H10" s="30"/>
      <c r="I10" s="70">
        <v>730</v>
      </c>
      <c r="J10" s="70"/>
      <c r="K10" s="70"/>
      <c r="L10" s="70"/>
      <c r="M10" s="70"/>
      <c r="N10" s="51">
        <f t="shared" si="0"/>
        <v>730</v>
      </c>
      <c r="O10" s="70"/>
      <c r="P10" s="70"/>
      <c r="Q10" s="70">
        <f t="shared" si="3"/>
        <v>730</v>
      </c>
    </row>
    <row r="11" spans="1:17" ht="54.75" customHeight="1">
      <c r="A11" s="70">
        <v>5</v>
      </c>
      <c r="B11" s="1" t="s">
        <v>55</v>
      </c>
      <c r="C11" s="70" t="s">
        <v>56</v>
      </c>
      <c r="D11" s="70" t="s">
        <v>44</v>
      </c>
      <c r="E11" s="70">
        <v>8</v>
      </c>
      <c r="F11" s="70"/>
      <c r="G11" s="70"/>
      <c r="H11" s="70"/>
      <c r="I11" s="70"/>
      <c r="J11" s="70"/>
      <c r="K11" s="70"/>
      <c r="L11" s="70"/>
      <c r="M11" s="70"/>
      <c r="N11" s="51">
        <f t="shared" si="0"/>
        <v>8</v>
      </c>
      <c r="O11" s="70">
        <f t="shared" si="1"/>
        <v>8</v>
      </c>
      <c r="P11" s="70"/>
      <c r="Q11" s="70"/>
    </row>
    <row r="12" spans="1:17" ht="54.75" customHeight="1">
      <c r="A12" s="70">
        <v>6</v>
      </c>
      <c r="B12" s="1" t="s">
        <v>57</v>
      </c>
      <c r="C12" s="70" t="s">
        <v>58</v>
      </c>
      <c r="D12" s="70" t="s">
        <v>44</v>
      </c>
      <c r="E12" s="70">
        <v>30</v>
      </c>
      <c r="F12" s="70"/>
      <c r="G12" s="70"/>
      <c r="H12" s="70"/>
      <c r="I12" s="70"/>
      <c r="J12" s="70"/>
      <c r="K12" s="70"/>
      <c r="L12" s="70"/>
      <c r="M12" s="70"/>
      <c r="N12" s="51">
        <f t="shared" si="0"/>
        <v>30</v>
      </c>
      <c r="O12" s="70">
        <f t="shared" si="1"/>
        <v>30</v>
      </c>
      <c r="P12" s="70"/>
      <c r="Q12" s="70"/>
    </row>
    <row r="13" spans="1:17" ht="54.75" customHeight="1">
      <c r="A13" s="70">
        <v>7</v>
      </c>
      <c r="B13" s="27" t="s">
        <v>101</v>
      </c>
      <c r="C13" s="27" t="s">
        <v>102</v>
      </c>
      <c r="D13" s="70" t="s">
        <v>44</v>
      </c>
      <c r="E13" s="70">
        <v>15</v>
      </c>
      <c r="F13" s="70"/>
      <c r="G13" s="70"/>
      <c r="H13" s="70"/>
      <c r="I13" s="70"/>
      <c r="J13" s="70"/>
      <c r="K13" s="70"/>
      <c r="L13" s="70"/>
      <c r="M13" s="70"/>
      <c r="N13" s="51">
        <f t="shared" si="0"/>
        <v>15</v>
      </c>
      <c r="O13" s="70">
        <f t="shared" si="1"/>
        <v>15</v>
      </c>
      <c r="P13" s="70"/>
      <c r="Q13" s="70"/>
    </row>
    <row r="14" spans="1:17" ht="54.75" customHeight="1">
      <c r="A14" s="70">
        <v>8</v>
      </c>
      <c r="B14" s="27" t="s">
        <v>103</v>
      </c>
      <c r="C14" s="27" t="s">
        <v>104</v>
      </c>
      <c r="D14" s="70" t="s">
        <v>44</v>
      </c>
      <c r="E14" s="70">
        <v>15</v>
      </c>
      <c r="F14" s="70"/>
      <c r="G14" s="70"/>
      <c r="H14" s="70"/>
      <c r="I14" s="70"/>
      <c r="J14" s="70"/>
      <c r="K14" s="70"/>
      <c r="L14" s="70"/>
      <c r="M14" s="70"/>
      <c r="N14" s="51">
        <f t="shared" si="0"/>
        <v>15</v>
      </c>
      <c r="O14" s="70">
        <f t="shared" si="1"/>
        <v>15</v>
      </c>
      <c r="P14" s="70"/>
      <c r="Q14" s="70"/>
    </row>
    <row r="15" spans="1:17" ht="15.75" customHeight="1">
      <c r="A15" s="91" t="s">
        <v>26</v>
      </c>
      <c r="B15" s="92"/>
      <c r="C15" s="92"/>
      <c r="D15" s="93"/>
      <c r="E15" s="3">
        <f t="shared" ref="E15:K15" si="4">SUM(E7:E14)</f>
        <v>1568</v>
      </c>
      <c r="F15" s="3">
        <f t="shared" si="4"/>
        <v>0</v>
      </c>
      <c r="G15" s="3">
        <f t="shared" si="4"/>
        <v>1638</v>
      </c>
      <c r="H15" s="3">
        <f t="shared" si="4"/>
        <v>312</v>
      </c>
      <c r="I15" s="3">
        <f t="shared" si="4"/>
        <v>8017</v>
      </c>
      <c r="J15" s="3">
        <f t="shared" si="4"/>
        <v>3120</v>
      </c>
      <c r="K15" s="3">
        <f t="shared" si="4"/>
        <v>9360</v>
      </c>
      <c r="L15" s="3">
        <f>SUM(L7:L14)</f>
        <v>780</v>
      </c>
      <c r="M15" s="3">
        <f>SUM(M7:M14)</f>
        <v>3900</v>
      </c>
      <c r="N15" s="51">
        <f t="shared" si="0"/>
        <v>28695</v>
      </c>
      <c r="O15" s="70">
        <f t="shared" si="1"/>
        <v>1568</v>
      </c>
      <c r="P15" s="70">
        <f t="shared" si="2"/>
        <v>4212</v>
      </c>
      <c r="Q15" s="70">
        <f t="shared" si="3"/>
        <v>22915</v>
      </c>
    </row>
  </sheetData>
  <mergeCells count="14">
    <mergeCell ref="A15:D15"/>
    <mergeCell ref="J1:Q1"/>
    <mergeCell ref="A5:A6"/>
    <mergeCell ref="B5:B6"/>
    <mergeCell ref="C5:C6"/>
    <mergeCell ref="D5:D6"/>
    <mergeCell ref="E5:G5"/>
    <mergeCell ref="A3:Q3"/>
    <mergeCell ref="H5:I5"/>
    <mergeCell ref="J5:K5"/>
    <mergeCell ref="N5:N6"/>
    <mergeCell ref="O5:Q5"/>
    <mergeCell ref="J2:Q2"/>
    <mergeCell ref="L5:M5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H84"/>
  <sheetViews>
    <sheetView view="pageBreakPreview" zoomScaleSheetLayoutView="100" workbookViewId="0">
      <selection activeCell="B2" sqref="B2:E2"/>
    </sheetView>
  </sheetViews>
  <sheetFormatPr defaultColWidth="9.140625" defaultRowHeight="18.75"/>
  <cols>
    <col min="1" max="1" width="43.85546875" style="9" customWidth="1"/>
    <col min="2" max="2" width="28.5703125" style="9" customWidth="1"/>
    <col min="3" max="3" width="24.42578125" style="9" customWidth="1"/>
    <col min="4" max="4" width="14" style="9" customWidth="1"/>
    <col min="5" max="5" width="19" style="9" customWidth="1"/>
    <col min="6" max="16384" width="9.140625" style="9"/>
  </cols>
  <sheetData>
    <row r="1" spans="1:7">
      <c r="D1" s="102" t="s">
        <v>113</v>
      </c>
      <c r="E1" s="102"/>
    </row>
    <row r="2" spans="1:7" ht="38.25" customHeight="1">
      <c r="B2" s="90" t="s">
        <v>154</v>
      </c>
      <c r="C2" s="90"/>
      <c r="D2" s="90"/>
      <c r="E2" s="90"/>
      <c r="F2" s="29"/>
      <c r="G2" s="29"/>
    </row>
    <row r="3" spans="1:7" ht="59.25" customHeight="1">
      <c r="A3" s="107" t="s">
        <v>118</v>
      </c>
      <c r="B3" s="107"/>
      <c r="C3" s="107"/>
      <c r="D3" s="107"/>
    </row>
    <row r="4" spans="1:7">
      <c r="A4" s="103" t="s">
        <v>65</v>
      </c>
      <c r="B4" s="105" t="s">
        <v>63</v>
      </c>
      <c r="C4" s="105" t="s">
        <v>64</v>
      </c>
      <c r="D4" s="105" t="s">
        <v>100</v>
      </c>
    </row>
    <row r="5" spans="1:7" ht="39.75" customHeight="1">
      <c r="A5" s="104"/>
      <c r="B5" s="105"/>
      <c r="C5" s="105"/>
      <c r="D5" s="105"/>
    </row>
    <row r="6" spans="1:7" ht="20.25" customHeight="1">
      <c r="A6" s="15" t="s">
        <v>59</v>
      </c>
      <c r="B6" s="67">
        <v>4000</v>
      </c>
      <c r="C6" s="16">
        <v>2000</v>
      </c>
      <c r="D6" s="56"/>
    </row>
    <row r="7" spans="1:7">
      <c r="A7" s="15" t="s">
        <v>60</v>
      </c>
      <c r="B7" s="67">
        <v>750</v>
      </c>
      <c r="C7" s="16"/>
      <c r="D7" s="56"/>
    </row>
    <row r="8" spans="1:7">
      <c r="A8" s="15" t="s">
        <v>12</v>
      </c>
      <c r="B8" s="67">
        <v>200</v>
      </c>
      <c r="C8" s="16"/>
      <c r="D8" s="56"/>
    </row>
    <row r="9" spans="1:7">
      <c r="A9" s="15" t="s">
        <v>19</v>
      </c>
      <c r="B9" s="67">
        <v>300</v>
      </c>
      <c r="C9" s="16"/>
      <c r="D9" s="56"/>
    </row>
    <row r="10" spans="1:7">
      <c r="A10" s="15" t="s">
        <v>61</v>
      </c>
      <c r="B10" s="67">
        <v>4104</v>
      </c>
      <c r="C10" s="16">
        <v>2180</v>
      </c>
      <c r="D10" s="56"/>
    </row>
    <row r="11" spans="1:7">
      <c r="A11" s="15" t="s">
        <v>21</v>
      </c>
      <c r="B11" s="67">
        <v>1500</v>
      </c>
      <c r="C11" s="16"/>
      <c r="D11" s="56"/>
    </row>
    <row r="12" spans="1:7">
      <c r="A12" s="23" t="s">
        <v>93</v>
      </c>
      <c r="B12" s="67"/>
      <c r="C12" s="16"/>
      <c r="D12" s="56"/>
    </row>
    <row r="13" spans="1:7" ht="56.25">
      <c r="A13" s="23" t="s">
        <v>99</v>
      </c>
      <c r="B13" s="67"/>
      <c r="C13" s="16"/>
      <c r="D13" s="56">
        <v>450</v>
      </c>
    </row>
    <row r="14" spans="1:7" ht="37.5">
      <c r="A14" s="6" t="s">
        <v>5</v>
      </c>
      <c r="B14" s="67">
        <v>750</v>
      </c>
      <c r="C14" s="16"/>
      <c r="D14" s="56"/>
    </row>
    <row r="15" spans="1:7">
      <c r="A15" s="15" t="s">
        <v>62</v>
      </c>
      <c r="B15" s="17">
        <f>SUM(B6:B14)</f>
        <v>11604</v>
      </c>
      <c r="C15" s="17">
        <f>SUM(C6:C13)</f>
        <v>4180</v>
      </c>
      <c r="D15" s="17">
        <f>SUM(D6:D13)</f>
        <v>450</v>
      </c>
    </row>
    <row r="16" spans="1:7" ht="24" customHeight="1">
      <c r="A16" s="53" t="s">
        <v>97</v>
      </c>
      <c r="B16" s="53">
        <v>11604</v>
      </c>
      <c r="C16" s="53">
        <v>4180</v>
      </c>
      <c r="D16" s="54"/>
    </row>
    <row r="17" spans="1:6" ht="62.45" customHeight="1">
      <c r="A17" s="106" t="s">
        <v>119</v>
      </c>
      <c r="B17" s="106"/>
      <c r="C17" s="106"/>
      <c r="D17" s="106"/>
      <c r="E17" s="106"/>
    </row>
    <row r="18" spans="1:6" ht="151.5" customHeight="1">
      <c r="A18" s="67" t="s">
        <v>65</v>
      </c>
      <c r="B18" s="11" t="s">
        <v>78</v>
      </c>
      <c r="C18" s="11" t="s">
        <v>79</v>
      </c>
      <c r="D18" s="67" t="s">
        <v>81</v>
      </c>
      <c r="E18" s="67" t="s">
        <v>92</v>
      </c>
      <c r="F18" s="68"/>
    </row>
    <row r="19" spans="1:6" ht="33" customHeight="1">
      <c r="A19" s="6" t="s">
        <v>1</v>
      </c>
      <c r="B19" s="67">
        <v>1000</v>
      </c>
      <c r="C19" s="7">
        <v>6542</v>
      </c>
      <c r="D19" s="12"/>
      <c r="E19" s="56"/>
      <c r="F19" s="13"/>
    </row>
    <row r="20" spans="1:6" ht="37.5">
      <c r="A20" s="6" t="s">
        <v>85</v>
      </c>
      <c r="B20" s="67">
        <v>915</v>
      </c>
      <c r="C20" s="7">
        <v>5500</v>
      </c>
      <c r="D20" s="12"/>
      <c r="E20" s="56"/>
      <c r="F20" s="13"/>
    </row>
    <row r="21" spans="1:6" ht="56.25">
      <c r="A21" s="6" t="s">
        <v>4</v>
      </c>
      <c r="B21" s="67">
        <v>1000</v>
      </c>
      <c r="C21" s="7"/>
      <c r="D21" s="12"/>
      <c r="E21" s="56"/>
      <c r="F21" s="13"/>
    </row>
    <row r="22" spans="1:6">
      <c r="A22" s="11" t="s">
        <v>9</v>
      </c>
      <c r="B22" s="67"/>
      <c r="C22" s="7">
        <v>300</v>
      </c>
      <c r="D22" s="12"/>
      <c r="E22" s="56"/>
      <c r="F22" s="13"/>
    </row>
    <row r="23" spans="1:6">
      <c r="A23" s="11" t="s">
        <v>10</v>
      </c>
      <c r="B23" s="67">
        <v>292</v>
      </c>
      <c r="C23" s="7"/>
      <c r="D23" s="12"/>
      <c r="E23" s="56"/>
      <c r="F23" s="13"/>
    </row>
    <row r="24" spans="1:6">
      <c r="A24" s="11" t="s">
        <v>11</v>
      </c>
      <c r="B24" s="67">
        <v>251</v>
      </c>
      <c r="C24" s="7">
        <v>1950</v>
      </c>
      <c r="D24" s="12"/>
      <c r="E24" s="56"/>
      <c r="F24" s="13"/>
    </row>
    <row r="25" spans="1:6">
      <c r="A25" s="11" t="s">
        <v>12</v>
      </c>
      <c r="B25" s="67">
        <v>150</v>
      </c>
      <c r="C25" s="7">
        <v>442</v>
      </c>
      <c r="D25" s="12"/>
      <c r="E25" s="56"/>
      <c r="F25" s="13"/>
    </row>
    <row r="26" spans="1:6">
      <c r="A26" s="11" t="s">
        <v>13</v>
      </c>
      <c r="B26" s="67">
        <v>10</v>
      </c>
      <c r="C26" s="7">
        <v>300</v>
      </c>
      <c r="D26" s="12"/>
      <c r="E26" s="56"/>
      <c r="F26" s="13"/>
    </row>
    <row r="27" spans="1:6">
      <c r="A27" s="11" t="s">
        <v>14</v>
      </c>
      <c r="B27" s="67">
        <v>384</v>
      </c>
      <c r="C27" s="7">
        <v>958</v>
      </c>
      <c r="D27" s="12"/>
      <c r="E27" s="56"/>
      <c r="F27" s="13"/>
    </row>
    <row r="28" spans="1:6">
      <c r="A28" s="11" t="s">
        <v>15</v>
      </c>
      <c r="B28" s="67">
        <v>319</v>
      </c>
      <c r="C28" s="7">
        <v>28</v>
      </c>
      <c r="D28" s="12"/>
      <c r="E28" s="56"/>
      <c r="F28" s="13"/>
    </row>
    <row r="29" spans="1:6">
      <c r="A29" s="11" t="s">
        <v>16</v>
      </c>
      <c r="B29" s="67">
        <v>325</v>
      </c>
      <c r="C29" s="7">
        <v>700</v>
      </c>
      <c r="D29" s="12"/>
      <c r="E29" s="56"/>
      <c r="F29" s="13"/>
    </row>
    <row r="30" spans="1:6" ht="37.5">
      <c r="A30" s="11" t="s">
        <v>17</v>
      </c>
      <c r="B30" s="67">
        <v>146</v>
      </c>
      <c r="C30" s="7">
        <v>218</v>
      </c>
      <c r="D30" s="12"/>
      <c r="E30" s="56"/>
      <c r="F30" s="13"/>
    </row>
    <row r="31" spans="1:6">
      <c r="A31" s="11" t="s">
        <v>18</v>
      </c>
      <c r="B31" s="67">
        <v>274</v>
      </c>
      <c r="C31" s="7">
        <v>282</v>
      </c>
      <c r="D31" s="12"/>
      <c r="E31" s="56"/>
      <c r="F31" s="13"/>
    </row>
    <row r="32" spans="1:6">
      <c r="A32" s="11" t="s">
        <v>19</v>
      </c>
      <c r="B32" s="67">
        <v>0</v>
      </c>
      <c r="C32" s="7">
        <v>1600</v>
      </c>
      <c r="D32" s="12"/>
      <c r="E32" s="56"/>
      <c r="F32" s="13"/>
    </row>
    <row r="33" spans="1:6">
      <c r="A33" s="11" t="s">
        <v>20</v>
      </c>
      <c r="B33" s="67">
        <v>350</v>
      </c>
      <c r="C33" s="7">
        <v>300</v>
      </c>
      <c r="D33" s="12"/>
      <c r="E33" s="56"/>
      <c r="F33" s="13"/>
    </row>
    <row r="34" spans="1:6">
      <c r="A34" s="11" t="s">
        <v>21</v>
      </c>
      <c r="B34" s="67">
        <v>1694</v>
      </c>
      <c r="C34" s="7">
        <v>2700</v>
      </c>
      <c r="D34" s="12"/>
      <c r="E34" s="56"/>
      <c r="F34" s="13"/>
    </row>
    <row r="35" spans="1:6" ht="56.25">
      <c r="A35" s="11" t="s">
        <v>112</v>
      </c>
      <c r="B35" s="67"/>
      <c r="C35" s="7"/>
      <c r="D35" s="12"/>
      <c r="E35" s="56">
        <v>1962</v>
      </c>
      <c r="F35" s="13"/>
    </row>
    <row r="36" spans="1:6">
      <c r="A36" s="11" t="s">
        <v>80</v>
      </c>
      <c r="B36" s="7">
        <f>SUM(B19:B35)</f>
        <v>7110</v>
      </c>
      <c r="C36" s="7">
        <f t="shared" ref="C36:E36" si="0">SUM(C19:C35)</f>
        <v>21820</v>
      </c>
      <c r="D36" s="7">
        <f t="shared" si="0"/>
        <v>0</v>
      </c>
      <c r="E36" s="7">
        <f t="shared" si="0"/>
        <v>1962</v>
      </c>
      <c r="F36" s="14"/>
    </row>
    <row r="37" spans="1:6">
      <c r="A37" s="53" t="s">
        <v>97</v>
      </c>
      <c r="B37" s="9">
        <v>7110</v>
      </c>
      <c r="C37" s="9">
        <v>21820</v>
      </c>
      <c r="D37" s="9">
        <v>235</v>
      </c>
      <c r="E37" s="9">
        <v>3189</v>
      </c>
    </row>
    <row r="38" spans="1:6">
      <c r="A38" s="53" t="s">
        <v>125</v>
      </c>
      <c r="B38" s="57">
        <f>B37-B36</f>
        <v>0</v>
      </c>
      <c r="C38" s="57">
        <f t="shared" ref="C38:E38" si="1">C37-C36</f>
        <v>0</v>
      </c>
      <c r="D38" s="57">
        <f t="shared" si="1"/>
        <v>235</v>
      </c>
      <c r="E38" s="57">
        <f t="shared" si="1"/>
        <v>1227</v>
      </c>
    </row>
    <row r="39" spans="1:6" s="73" customFormat="1" ht="92.25" customHeight="1">
      <c r="A39" s="108" t="s">
        <v>126</v>
      </c>
      <c r="B39" s="108"/>
      <c r="C39" s="108"/>
      <c r="D39" s="108"/>
      <c r="E39" s="108"/>
    </row>
    <row r="40" spans="1:6" ht="46.5" customHeight="1">
      <c r="A40" s="101" t="s">
        <v>120</v>
      </c>
      <c r="B40" s="101"/>
      <c r="E40" s="10"/>
      <c r="F40" s="10"/>
    </row>
    <row r="41" spans="1:6" ht="93.6" customHeight="1">
      <c r="A41" s="67" t="s">
        <v>65</v>
      </c>
      <c r="B41" s="11" t="s">
        <v>86</v>
      </c>
      <c r="E41" s="68"/>
      <c r="F41" s="68"/>
    </row>
    <row r="42" spans="1:6" ht="66" customHeight="1">
      <c r="A42" s="11" t="s">
        <v>76</v>
      </c>
      <c r="B42" s="7">
        <v>24868</v>
      </c>
    </row>
    <row r="43" spans="1:6" ht="37.5">
      <c r="A43" s="6" t="s">
        <v>1</v>
      </c>
      <c r="B43" s="56">
        <v>20977</v>
      </c>
    </row>
    <row r="44" spans="1:6" ht="37.5">
      <c r="A44" s="6" t="s">
        <v>85</v>
      </c>
      <c r="B44" s="56">
        <v>8000</v>
      </c>
    </row>
    <row r="45" spans="1:6">
      <c r="A45" s="6" t="s">
        <v>123</v>
      </c>
      <c r="B45" s="56">
        <v>12675</v>
      </c>
    </row>
    <row r="46" spans="1:6">
      <c r="A46" s="56" t="s">
        <v>77</v>
      </c>
      <c r="B46" s="8">
        <v>66520</v>
      </c>
    </row>
    <row r="47" spans="1:6" ht="60" customHeight="1">
      <c r="A47" s="101" t="s">
        <v>127</v>
      </c>
      <c r="B47" s="101"/>
      <c r="C47" s="68"/>
      <c r="D47" s="68"/>
      <c r="E47" s="68"/>
    </row>
    <row r="48" spans="1:6" ht="57" customHeight="1">
      <c r="A48" s="67" t="s">
        <v>65</v>
      </c>
      <c r="B48" s="11" t="s">
        <v>129</v>
      </c>
      <c r="C48" s="72"/>
      <c r="D48" s="72"/>
      <c r="E48" s="72"/>
    </row>
    <row r="49" spans="1:8" ht="36.75" customHeight="1">
      <c r="A49" s="6" t="s">
        <v>1</v>
      </c>
      <c r="B49" s="56">
        <v>136</v>
      </c>
      <c r="C49" s="68"/>
      <c r="D49" s="68"/>
      <c r="E49" s="68"/>
    </row>
    <row r="50" spans="1:8" ht="18.75" customHeight="1">
      <c r="A50" s="68"/>
      <c r="B50" s="68"/>
      <c r="C50" s="68"/>
      <c r="D50" s="68"/>
      <c r="E50" s="68"/>
    </row>
    <row r="51" spans="1:8" ht="119.25" customHeight="1">
      <c r="A51" s="75" t="s">
        <v>128</v>
      </c>
      <c r="B51" s="75"/>
      <c r="C51" s="58"/>
      <c r="D51" s="59"/>
      <c r="E51" s="59"/>
    </row>
    <row r="52" spans="1:8">
      <c r="A52" s="67" t="s">
        <v>65</v>
      </c>
      <c r="B52" s="11" t="s">
        <v>130</v>
      </c>
      <c r="C52" s="68"/>
      <c r="D52" s="68"/>
      <c r="E52" s="68"/>
    </row>
    <row r="53" spans="1:8" ht="56.25">
      <c r="A53" s="11" t="s">
        <v>112</v>
      </c>
      <c r="B53" s="56">
        <v>2500</v>
      </c>
      <c r="C53" s="68"/>
      <c r="D53" s="68"/>
      <c r="E53" s="68"/>
    </row>
    <row r="54" spans="1:8">
      <c r="A54" s="5"/>
      <c r="B54" s="68"/>
      <c r="C54" s="68"/>
      <c r="D54" s="68"/>
      <c r="E54" s="68"/>
    </row>
    <row r="55" spans="1:8" ht="25.5" customHeight="1">
      <c r="A55" s="106" t="s">
        <v>152</v>
      </c>
      <c r="B55" s="106"/>
      <c r="C55" s="106"/>
      <c r="D55" s="106"/>
      <c r="E55" s="106"/>
      <c r="F55" s="106"/>
      <c r="G55" s="106"/>
      <c r="H55" s="106"/>
    </row>
    <row r="56" spans="1:8" ht="64.5" customHeight="1">
      <c r="A56" s="115" t="s">
        <v>137</v>
      </c>
      <c r="B56" s="116" t="s">
        <v>138</v>
      </c>
      <c r="C56" s="109" t="s">
        <v>150</v>
      </c>
      <c r="D56" s="110"/>
      <c r="E56" s="110"/>
      <c r="F56" s="110"/>
      <c r="G56" s="110"/>
      <c r="H56" s="111" t="s">
        <v>26</v>
      </c>
    </row>
    <row r="57" spans="1:8" ht="64.5" customHeight="1">
      <c r="A57" s="115"/>
      <c r="B57" s="117"/>
      <c r="C57" s="74" t="s">
        <v>139</v>
      </c>
      <c r="D57" s="3" t="s">
        <v>140</v>
      </c>
      <c r="E57" s="3" t="s">
        <v>141</v>
      </c>
      <c r="F57" s="3" t="s">
        <v>142</v>
      </c>
      <c r="G57" s="3" t="s">
        <v>143</v>
      </c>
      <c r="H57" s="112"/>
    </row>
    <row r="58" spans="1:8" ht="64.5" customHeight="1">
      <c r="A58" s="70" t="s">
        <v>144</v>
      </c>
      <c r="B58" s="70" t="s">
        <v>145</v>
      </c>
      <c r="C58" s="3">
        <v>20</v>
      </c>
      <c r="D58" s="3">
        <v>30</v>
      </c>
      <c r="E58" s="3">
        <v>50</v>
      </c>
      <c r="F58" s="3">
        <v>30</v>
      </c>
      <c r="G58" s="3">
        <v>120</v>
      </c>
      <c r="H58" s="3">
        <f>SUM(C58:G58)</f>
        <v>250</v>
      </c>
    </row>
    <row r="59" spans="1:8" ht="64.5" customHeight="1">
      <c r="A59" s="70" t="s">
        <v>146</v>
      </c>
      <c r="B59" s="70" t="s">
        <v>147</v>
      </c>
      <c r="C59" s="3">
        <v>180</v>
      </c>
      <c r="D59" s="3">
        <v>180</v>
      </c>
      <c r="E59" s="3">
        <v>260</v>
      </c>
      <c r="F59" s="3">
        <v>180</v>
      </c>
      <c r="G59" s="3">
        <v>460</v>
      </c>
      <c r="H59" s="3">
        <f>SUM(C59:G59)</f>
        <v>1260</v>
      </c>
    </row>
    <row r="60" spans="1:8" ht="64.5" customHeight="1">
      <c r="A60" s="70" t="s">
        <v>148</v>
      </c>
      <c r="B60" s="70" t="s">
        <v>149</v>
      </c>
      <c r="C60" s="3"/>
      <c r="D60" s="3"/>
      <c r="E60" s="3"/>
      <c r="F60" s="3"/>
      <c r="G60" s="3"/>
      <c r="H60" s="3">
        <f>SUM(C60:G60)</f>
        <v>0</v>
      </c>
    </row>
    <row r="61" spans="1:8" ht="64.5" customHeight="1">
      <c r="A61" s="113" t="s">
        <v>77</v>
      </c>
      <c r="B61" s="114"/>
      <c r="C61" s="3">
        <f>SUM(C58:C60)</f>
        <v>200</v>
      </c>
      <c r="D61" s="3">
        <f t="shared" ref="D61:H61" si="2">SUM(D58:D60)</f>
        <v>210</v>
      </c>
      <c r="E61" s="3">
        <f t="shared" si="2"/>
        <v>310</v>
      </c>
      <c r="F61" s="3">
        <f t="shared" si="2"/>
        <v>210</v>
      </c>
      <c r="G61" s="3">
        <f t="shared" si="2"/>
        <v>580</v>
      </c>
      <c r="H61" s="3">
        <f t="shared" si="2"/>
        <v>1510</v>
      </c>
    </row>
    <row r="62" spans="1:8" ht="64.5" customHeight="1">
      <c r="A62" s="65"/>
      <c r="B62" s="65"/>
      <c r="C62" s="68"/>
      <c r="D62" s="68"/>
      <c r="E62" s="68"/>
    </row>
    <row r="63" spans="1:8" ht="64.5" customHeight="1">
      <c r="A63" s="100" t="s">
        <v>151</v>
      </c>
      <c r="B63" s="100"/>
      <c r="C63" s="68"/>
      <c r="D63" s="68"/>
      <c r="E63" s="68"/>
    </row>
    <row r="64" spans="1:8" ht="37.5" customHeight="1">
      <c r="A64" s="67" t="s">
        <v>65</v>
      </c>
      <c r="B64" s="11" t="s">
        <v>130</v>
      </c>
      <c r="C64" s="68"/>
      <c r="D64" s="68"/>
      <c r="E64" s="68"/>
    </row>
    <row r="65" spans="1:5" ht="37.5" customHeight="1">
      <c r="A65" s="6" t="s">
        <v>85</v>
      </c>
      <c r="B65" s="67">
        <v>8800</v>
      </c>
      <c r="C65" s="68"/>
      <c r="D65" s="68"/>
      <c r="E65" s="68"/>
    </row>
    <row r="66" spans="1:5" ht="37.5" customHeight="1">
      <c r="A66" s="11" t="s">
        <v>9</v>
      </c>
      <c r="B66" s="67">
        <v>2000</v>
      </c>
      <c r="C66" s="68"/>
      <c r="D66" s="68"/>
      <c r="E66" s="68"/>
    </row>
    <row r="67" spans="1:5" ht="37.5" customHeight="1">
      <c r="A67" s="11" t="s">
        <v>10</v>
      </c>
      <c r="B67" s="67">
        <v>2000</v>
      </c>
      <c r="C67" s="68"/>
      <c r="D67" s="68"/>
      <c r="E67" s="68"/>
    </row>
    <row r="68" spans="1:5" ht="37.5" customHeight="1">
      <c r="A68" s="11" t="s">
        <v>11</v>
      </c>
      <c r="B68" s="67">
        <v>2000</v>
      </c>
      <c r="C68" s="68"/>
      <c r="D68" s="68"/>
      <c r="E68" s="68"/>
    </row>
    <row r="69" spans="1:5" ht="37.5" customHeight="1">
      <c r="A69" s="11" t="s">
        <v>12</v>
      </c>
      <c r="B69" s="67">
        <v>2000</v>
      </c>
      <c r="C69" s="68"/>
      <c r="D69" s="68"/>
      <c r="E69" s="68"/>
    </row>
    <row r="70" spans="1:5" ht="37.5" customHeight="1">
      <c r="A70" s="11" t="s">
        <v>13</v>
      </c>
      <c r="B70" s="67">
        <v>2000</v>
      </c>
      <c r="C70" s="68"/>
      <c r="D70" s="68"/>
      <c r="E70" s="68"/>
    </row>
    <row r="71" spans="1:5" ht="37.5" customHeight="1">
      <c r="A71" s="11" t="s">
        <v>14</v>
      </c>
      <c r="B71" s="67">
        <v>2000</v>
      </c>
      <c r="C71" s="68"/>
      <c r="D71" s="68"/>
      <c r="E71" s="68"/>
    </row>
    <row r="72" spans="1:5" ht="37.5" customHeight="1">
      <c r="A72" s="11" t="s">
        <v>15</v>
      </c>
      <c r="B72" s="67">
        <v>2000</v>
      </c>
      <c r="C72" s="68"/>
      <c r="D72" s="68"/>
      <c r="E72" s="68"/>
    </row>
    <row r="73" spans="1:5" ht="37.5" customHeight="1">
      <c r="A73" s="11" t="s">
        <v>16</v>
      </c>
      <c r="B73" s="67">
        <v>2000</v>
      </c>
      <c r="C73" s="68"/>
      <c r="D73" s="68"/>
      <c r="E73" s="68"/>
    </row>
    <row r="74" spans="1:5" ht="37.5" customHeight="1">
      <c r="A74" s="11" t="s">
        <v>17</v>
      </c>
      <c r="B74" s="67">
        <v>2000</v>
      </c>
      <c r="C74" s="68"/>
      <c r="D74" s="68"/>
      <c r="E74" s="68"/>
    </row>
    <row r="75" spans="1:5" ht="37.5" customHeight="1">
      <c r="A75" s="11" t="s">
        <v>18</v>
      </c>
      <c r="B75" s="67">
        <v>2000</v>
      </c>
      <c r="C75" s="68"/>
      <c r="D75" s="68"/>
      <c r="E75" s="68"/>
    </row>
    <row r="76" spans="1:5" ht="37.5" customHeight="1">
      <c r="A76" s="11" t="s">
        <v>19</v>
      </c>
      <c r="B76" s="67">
        <v>2000</v>
      </c>
      <c r="C76" s="68"/>
      <c r="D76" s="68"/>
      <c r="E76" s="68"/>
    </row>
    <row r="77" spans="1:5" ht="37.5" customHeight="1">
      <c r="A77" s="11" t="s">
        <v>20</v>
      </c>
      <c r="B77" s="67">
        <v>2000</v>
      </c>
      <c r="C77" s="68"/>
      <c r="D77" s="68"/>
      <c r="E77" s="68"/>
    </row>
    <row r="78" spans="1:5" ht="37.5" customHeight="1">
      <c r="A78" s="11" t="s">
        <v>21</v>
      </c>
      <c r="B78" s="56">
        <v>7200</v>
      </c>
      <c r="C78" s="68"/>
      <c r="D78" s="68"/>
      <c r="E78" s="68"/>
    </row>
    <row r="79" spans="1:5">
      <c r="A79" s="11" t="s">
        <v>77</v>
      </c>
      <c r="B79" s="56">
        <f>SUM(B65:B78)</f>
        <v>40000</v>
      </c>
      <c r="C79" s="68"/>
      <c r="D79" s="68"/>
      <c r="E79" s="68"/>
    </row>
    <row r="80" spans="1:5">
      <c r="A80" s="5"/>
      <c r="B80" s="68"/>
      <c r="C80" s="68"/>
      <c r="D80" s="68"/>
      <c r="E80" s="68"/>
    </row>
    <row r="81" spans="1:5">
      <c r="A81" s="5"/>
      <c r="B81" s="68"/>
      <c r="C81" s="68"/>
      <c r="D81" s="68"/>
      <c r="E81" s="68"/>
    </row>
    <row r="82" spans="1:5">
      <c r="A82" s="5"/>
      <c r="B82" s="68"/>
      <c r="C82" s="68"/>
      <c r="D82" s="68"/>
      <c r="E82" s="68"/>
    </row>
    <row r="83" spans="1:5">
      <c r="A83" s="5"/>
      <c r="B83" s="68"/>
      <c r="C83" s="68"/>
      <c r="D83" s="68"/>
      <c r="E83" s="68"/>
    </row>
    <row r="84" spans="1:5">
      <c r="A84" s="5" t="s">
        <v>80</v>
      </c>
      <c r="B84" s="68"/>
      <c r="C84" s="68"/>
      <c r="D84" s="68"/>
      <c r="E84" s="68"/>
    </row>
  </sheetData>
  <mergeCells count="19">
    <mergeCell ref="H56:H57"/>
    <mergeCell ref="A55:H55"/>
    <mergeCell ref="A61:B61"/>
    <mergeCell ref="A56:A57"/>
    <mergeCell ref="B56:B57"/>
    <mergeCell ref="A63:B63"/>
    <mergeCell ref="A47:B47"/>
    <mergeCell ref="A51:B51"/>
    <mergeCell ref="A40:B40"/>
    <mergeCell ref="D1:E1"/>
    <mergeCell ref="A4:A5"/>
    <mergeCell ref="B4:B5"/>
    <mergeCell ref="C4:C5"/>
    <mergeCell ref="A17:E17"/>
    <mergeCell ref="D4:D5"/>
    <mergeCell ref="A3:D3"/>
    <mergeCell ref="B2:E2"/>
    <mergeCell ref="A39:E39"/>
    <mergeCell ref="C56:G5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объемов</vt:lpstr>
      <vt:lpstr>диализ</vt:lpstr>
      <vt:lpstr>Исследования Телемедицина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rtpgg-02</dc:creator>
  <cp:lastModifiedBy>Пользователь</cp:lastModifiedBy>
  <cp:lastPrinted>2023-03-24T08:26:24Z</cp:lastPrinted>
  <dcterms:created xsi:type="dcterms:W3CDTF">2017-09-08T09:26:07Z</dcterms:created>
  <dcterms:modified xsi:type="dcterms:W3CDTF">2024-02-22T07:18:01Z</dcterms:modified>
</cp:coreProperties>
</file>