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5456" windowHeight="8292" tabRatio="305" activeTab="0"/>
  </bookViews>
  <sheets>
    <sheet name="сзп" sheetId="1" r:id="rId1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sharedStrings.xml><?xml version="1.0" encoding="utf-8"?>
<sst xmlns="http://schemas.openxmlformats.org/spreadsheetml/2006/main" count="62" uniqueCount="51">
  <si>
    <t>Наименование ЛПУ</t>
  </si>
  <si>
    <t xml:space="preserve">ЛПУ "Приютненская ЦРБ"                                                                                                                                </t>
  </si>
  <si>
    <t xml:space="preserve">МЛПУ "Городовиковская ЦРБ"                                                                                                                            </t>
  </si>
  <si>
    <t xml:space="preserve">МЛПУ "Ики-Бурульская ЦРБ"                                                                                                                             </t>
  </si>
  <si>
    <t xml:space="preserve">МЛПУ "Кетченеровская ЦРБ"                                                                                                                             </t>
  </si>
  <si>
    <t xml:space="preserve">МЛПУ "Сарпинская ЦРБ"                                                                                                                                 </t>
  </si>
  <si>
    <t xml:space="preserve">МЛПУ "Целинная ЦРБ"                                                                                                                                   </t>
  </si>
  <si>
    <t xml:space="preserve">МЛПУ "Юстинская ЦРБ"                                                                                                                                  </t>
  </si>
  <si>
    <t xml:space="preserve">МЛПУ "Яшалтинская ЦРБ"                                                                                                                                </t>
  </si>
  <si>
    <t xml:space="preserve">МУ "Городская поликлиника"                                                                                                                            </t>
  </si>
  <si>
    <t xml:space="preserve">МУ "Детская поликлиника"                                                                                                                              </t>
  </si>
  <si>
    <t xml:space="preserve">МУ "Женская консультация"                                                                                                                             </t>
  </si>
  <si>
    <t xml:space="preserve">МУ "Лаганская ЦРБ"                                                                                                                                    </t>
  </si>
  <si>
    <t xml:space="preserve">МУ "Малодербетовская ЦРБ"                                                                                                                             </t>
  </si>
  <si>
    <t xml:space="preserve">МУ "Октябрьская ЦРБ"                                                                                                                                  </t>
  </si>
  <si>
    <t xml:space="preserve">МУ "Яшкульская ЦРБ"                                                                                                                                   </t>
  </si>
  <si>
    <t>Росно</t>
  </si>
  <si>
    <t>Совита</t>
  </si>
  <si>
    <t>итого</t>
  </si>
  <si>
    <t>Рсоно %</t>
  </si>
  <si>
    <t>Совита %</t>
  </si>
  <si>
    <t>Солидарность для жизни</t>
  </si>
  <si>
    <t>1 квартал</t>
  </si>
  <si>
    <t>2 квартал</t>
  </si>
  <si>
    <t>3 квартал</t>
  </si>
  <si>
    <t>4 квартал</t>
  </si>
  <si>
    <t>в том числе по кварталам:</t>
  </si>
  <si>
    <t>Итого на 2012 год</t>
  </si>
  <si>
    <t>на дому</t>
  </si>
  <si>
    <t>взрослые</t>
  </si>
  <si>
    <t>дети</t>
  </si>
  <si>
    <t>терапия</t>
  </si>
  <si>
    <t>хирургия</t>
  </si>
  <si>
    <t>офтальмол</t>
  </si>
  <si>
    <t>неврология</t>
  </si>
  <si>
    <t>д/венеролог</t>
  </si>
  <si>
    <t>взр.</t>
  </si>
  <si>
    <t>всего</t>
  </si>
  <si>
    <t>в том числе</t>
  </si>
  <si>
    <t>специальности</t>
  </si>
  <si>
    <t>Всего</t>
  </si>
  <si>
    <t>Итого по городским</t>
  </si>
  <si>
    <t>Итого по ЦРБ</t>
  </si>
  <si>
    <t>Всего  по республике</t>
  </si>
  <si>
    <t xml:space="preserve">МУ "Чернозем.ЦРБ им.У.Душана"                                                                                                                  </t>
  </si>
  <si>
    <t>Приложение № 5</t>
  </si>
  <si>
    <t>Объемы медицинской помощи дневных стационаров при амбулаторно-поликлиническом учреждении и стационарах на дому</t>
  </si>
  <si>
    <t>БУ "Ресбольница им.П.П.Жемчуева</t>
  </si>
  <si>
    <t>Итого по республ.</t>
  </si>
  <si>
    <t>пат. берем.</t>
  </si>
  <si>
    <t>акуш. и гинек.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</si>
</sst>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3" fontId="42" fillId="0" borderId="10" xfId="0" applyNumberFormat="1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42" fillId="0" borderId="12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2" fillId="0" borderId="18" xfId="0" applyFont="1" applyBorder="1" applyAlignment="1">
      <alignment horizontal="center"/>
    </xf>
    <xf numFmtId="0" fontId="42" fillId="0" borderId="16" xfId="0" applyFont="1" applyFill="1" applyBorder="1" applyAlignment="1">
      <alignment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wrapText="1"/>
    </xf>
    <xf numFmtId="0" fontId="42" fillId="0" borderId="20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164" fontId="42" fillId="0" borderId="13" xfId="0" applyNumberFormat="1" applyFont="1" applyFill="1" applyBorder="1" applyAlignment="1">
      <alignment wrapText="1"/>
    </xf>
    <xf numFmtId="3" fontId="42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center" wrapText="1"/>
    </xf>
    <xf numFmtId="0" fontId="43" fillId="0" borderId="23" xfId="0" applyFont="1" applyBorder="1" applyAlignment="1">
      <alignment horizontal="left"/>
    </xf>
    <xf numFmtId="0" fontId="43" fillId="0" borderId="24" xfId="0" applyFont="1" applyFill="1" applyBorder="1" applyAlignment="1">
      <alignment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wrapText="1"/>
    </xf>
    <xf numFmtId="0" fontId="44" fillId="0" borderId="24" xfId="0" applyFont="1" applyFill="1" applyBorder="1" applyAlignment="1">
      <alignment horizontal="center" wrapText="1"/>
    </xf>
    <xf numFmtId="0" fontId="43" fillId="0" borderId="25" xfId="0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vertical="center" wrapText="1"/>
    </xf>
    <xf numFmtId="164" fontId="42" fillId="0" borderId="16" xfId="0" applyNumberFormat="1" applyFont="1" applyFill="1" applyBorder="1" applyAlignment="1">
      <alignment wrapText="1"/>
    </xf>
    <xf numFmtId="3" fontId="42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2" fillId="0" borderId="28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wrapText="1"/>
    </xf>
    <xf numFmtId="164" fontId="43" fillId="0" borderId="24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43" fillId="0" borderId="31" xfId="0" applyFont="1" applyFill="1" applyBorder="1" applyAlignment="1">
      <alignment wrapText="1"/>
    </xf>
    <xf numFmtId="164" fontId="43" fillId="0" borderId="31" xfId="0" applyNumberFormat="1" applyFont="1" applyFill="1" applyBorder="1" applyAlignment="1">
      <alignment wrapText="1"/>
    </xf>
    <xf numFmtId="3" fontId="43" fillId="0" borderId="31" xfId="0" applyNumberFormat="1" applyFont="1" applyFill="1" applyBorder="1" applyAlignment="1">
      <alignment wrapText="1"/>
    </xf>
    <xf numFmtId="0" fontId="43" fillId="0" borderId="31" xfId="0" applyFont="1" applyFill="1" applyBorder="1" applyAlignment="1">
      <alignment horizontal="center" wrapText="1"/>
    </xf>
    <xf numFmtId="0" fontId="43" fillId="0" borderId="32" xfId="0" applyFont="1" applyFill="1" applyBorder="1" applyAlignment="1">
      <alignment horizontal="center" wrapText="1"/>
    </xf>
    <xf numFmtId="0" fontId="43" fillId="0" borderId="33" xfId="0" applyFont="1" applyFill="1" applyBorder="1" applyAlignment="1">
      <alignment horizontal="center" wrapText="1"/>
    </xf>
    <xf numFmtId="0" fontId="43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43" fillId="0" borderId="36" xfId="0" applyFont="1" applyFill="1" applyBorder="1" applyAlignment="1">
      <alignment wrapText="1"/>
    </xf>
    <xf numFmtId="164" fontId="43" fillId="0" borderId="36" xfId="0" applyNumberFormat="1" applyFont="1" applyFill="1" applyBorder="1" applyAlignment="1">
      <alignment wrapText="1"/>
    </xf>
    <xf numFmtId="3" fontId="43" fillId="0" borderId="36" xfId="0" applyNumberFormat="1" applyFont="1" applyFill="1" applyBorder="1" applyAlignment="1">
      <alignment wrapText="1"/>
    </xf>
    <xf numFmtId="0" fontId="43" fillId="0" borderId="3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 horizont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29.8515625" style="8" customWidth="1"/>
    <col min="2" max="6" width="9.140625" style="8" hidden="1" customWidth="1"/>
    <col min="7" max="7" width="11.57421875" style="8" hidden="1" customWidth="1"/>
    <col min="8" max="8" width="13.57421875" style="8" hidden="1" customWidth="1"/>
    <col min="9" max="9" width="11.00390625" style="8" hidden="1" customWidth="1"/>
    <col min="10" max="10" width="14.140625" style="8" hidden="1" customWidth="1"/>
    <col min="11" max="19" width="9.140625" style="8" hidden="1" customWidth="1"/>
    <col min="20" max="20" width="0" style="8" hidden="1" customWidth="1"/>
    <col min="21" max="21" width="9.140625" style="8" hidden="1" customWidth="1"/>
    <col min="22" max="22" width="7.7109375" style="8" customWidth="1"/>
    <col min="23" max="23" width="8.421875" style="8" customWidth="1"/>
    <col min="24" max="24" width="7.421875" style="8" customWidth="1"/>
    <col min="25" max="25" width="6.57421875" style="8" customWidth="1"/>
    <col min="26" max="26" width="8.00390625" style="8" customWidth="1"/>
    <col min="27" max="27" width="7.00390625" style="8" customWidth="1"/>
    <col min="28" max="28" width="5.8515625" style="8" customWidth="1"/>
    <col min="29" max="29" width="6.421875" style="8" customWidth="1"/>
    <col min="30" max="31" width="6.28125" style="8" customWidth="1"/>
    <col min="32" max="32" width="7.28125" style="8" customWidth="1"/>
    <col min="33" max="33" width="9.00390625" style="8" customWidth="1"/>
    <col min="34" max="34" width="6.421875" style="8" customWidth="1"/>
    <col min="35" max="37" width="0" style="8" hidden="1" customWidth="1"/>
    <col min="38" max="16384" width="9.140625" style="8" customWidth="1"/>
  </cols>
  <sheetData>
    <row r="1" spans="31:34" ht="30" customHeight="1">
      <c r="AE1" s="63" t="s">
        <v>45</v>
      </c>
      <c r="AF1" s="63"/>
      <c r="AG1" s="63"/>
      <c r="AH1" s="63"/>
    </row>
    <row r="2" spans="1:34" ht="38.25" customHeight="1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ht="16.5" customHeight="1"/>
    <row r="4" spans="1:34" s="2" customFormat="1" ht="14.25" customHeight="1">
      <c r="A4" s="67" t="s">
        <v>0</v>
      </c>
      <c r="B4" s="68"/>
      <c r="C4" s="69"/>
      <c r="D4" s="69"/>
      <c r="E4" s="69"/>
      <c r="F4" s="70"/>
      <c r="G4" s="71"/>
      <c r="H4" s="71"/>
      <c r="I4" s="71"/>
      <c r="J4" s="65" t="s">
        <v>27</v>
      </c>
      <c r="K4" s="71" t="s">
        <v>26</v>
      </c>
      <c r="L4" s="71"/>
      <c r="M4" s="71"/>
      <c r="N4" s="71"/>
      <c r="O4" s="65" t="s">
        <v>27</v>
      </c>
      <c r="P4" s="71" t="s">
        <v>26</v>
      </c>
      <c r="Q4" s="71"/>
      <c r="R4" s="71"/>
      <c r="S4" s="71"/>
      <c r="T4" s="72"/>
      <c r="U4" s="73"/>
      <c r="V4" s="71" t="s">
        <v>40</v>
      </c>
      <c r="W4" s="65" t="s">
        <v>29</v>
      </c>
      <c r="X4" s="74" t="s">
        <v>39</v>
      </c>
      <c r="Y4" s="75"/>
      <c r="Z4" s="75"/>
      <c r="AA4" s="75"/>
      <c r="AB4" s="75"/>
      <c r="AC4" s="75"/>
      <c r="AD4" s="76"/>
      <c r="AE4" s="77" t="s">
        <v>30</v>
      </c>
      <c r="AF4" s="78" t="s">
        <v>28</v>
      </c>
      <c r="AG4" s="79" t="s">
        <v>38</v>
      </c>
      <c r="AH4" s="80"/>
    </row>
    <row r="5" spans="1:37" s="2" customFormat="1" ht="32.25" customHeight="1">
      <c r="A5" s="81"/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16</v>
      </c>
      <c r="H5" s="4" t="s">
        <v>21</v>
      </c>
      <c r="I5" s="4" t="s">
        <v>18</v>
      </c>
      <c r="J5" s="66"/>
      <c r="K5" s="4" t="s">
        <v>22</v>
      </c>
      <c r="L5" s="4" t="s">
        <v>23</v>
      </c>
      <c r="M5" s="4" t="s">
        <v>24</v>
      </c>
      <c r="N5" s="4" t="s">
        <v>25</v>
      </c>
      <c r="O5" s="66"/>
      <c r="P5" s="4" t="s">
        <v>22</v>
      </c>
      <c r="Q5" s="4" t="s">
        <v>23</v>
      </c>
      <c r="R5" s="4" t="s">
        <v>24</v>
      </c>
      <c r="S5" s="4" t="s">
        <v>25</v>
      </c>
      <c r="T5" s="72"/>
      <c r="U5" s="73"/>
      <c r="V5" s="71"/>
      <c r="W5" s="66"/>
      <c r="X5" s="62" t="s">
        <v>31</v>
      </c>
      <c r="Y5" s="62" t="s">
        <v>49</v>
      </c>
      <c r="Z5" s="62" t="s">
        <v>32</v>
      </c>
      <c r="AA5" s="62" t="s">
        <v>50</v>
      </c>
      <c r="AB5" s="62" t="s">
        <v>33</v>
      </c>
      <c r="AC5" s="62" t="s">
        <v>34</v>
      </c>
      <c r="AD5" s="62" t="s">
        <v>35</v>
      </c>
      <c r="AE5" s="82"/>
      <c r="AF5" s="83"/>
      <c r="AG5" s="84" t="s">
        <v>29</v>
      </c>
      <c r="AH5" s="85" t="s">
        <v>30</v>
      </c>
      <c r="AI5" s="2" t="s">
        <v>36</v>
      </c>
      <c r="AJ5" s="2" t="s">
        <v>30</v>
      </c>
      <c r="AK5" s="2" t="s">
        <v>37</v>
      </c>
    </row>
    <row r="6" spans="1:34" s="2" customFormat="1" ht="15.75" customHeight="1" thickBot="1">
      <c r="A6" s="17" t="s">
        <v>47</v>
      </c>
      <c r="B6" s="18"/>
      <c r="C6" s="18"/>
      <c r="D6" s="18"/>
      <c r="E6" s="18"/>
      <c r="F6" s="18"/>
      <c r="G6" s="14"/>
      <c r="H6" s="14"/>
      <c r="I6" s="14"/>
      <c r="J6" s="19"/>
      <c r="K6" s="20"/>
      <c r="L6" s="20"/>
      <c r="M6" s="20"/>
      <c r="N6" s="20"/>
      <c r="O6" s="19"/>
      <c r="P6" s="20"/>
      <c r="Q6" s="20"/>
      <c r="R6" s="20"/>
      <c r="S6" s="20"/>
      <c r="T6" s="21"/>
      <c r="U6" s="21"/>
      <c r="V6" s="20">
        <v>9760</v>
      </c>
      <c r="W6" s="22">
        <v>9760</v>
      </c>
      <c r="X6" s="23">
        <v>6344</v>
      </c>
      <c r="Y6" s="23"/>
      <c r="Z6" s="23"/>
      <c r="AA6" s="23"/>
      <c r="AB6" s="23"/>
      <c r="AC6" s="23">
        <v>3416</v>
      </c>
      <c r="AD6" s="23"/>
      <c r="AE6" s="16"/>
      <c r="AF6" s="60"/>
      <c r="AG6" s="24"/>
      <c r="AH6" s="25"/>
    </row>
    <row r="7" spans="1:34" s="2" customFormat="1" ht="16.5" customHeight="1" thickBot="1">
      <c r="A7" s="31" t="s">
        <v>48</v>
      </c>
      <c r="B7" s="32"/>
      <c r="C7" s="32"/>
      <c r="D7" s="32"/>
      <c r="E7" s="32"/>
      <c r="F7" s="32"/>
      <c r="G7" s="33"/>
      <c r="H7" s="33"/>
      <c r="I7" s="33"/>
      <c r="J7" s="33"/>
      <c r="K7" s="34"/>
      <c r="L7" s="34"/>
      <c r="M7" s="34"/>
      <c r="N7" s="34"/>
      <c r="O7" s="33"/>
      <c r="P7" s="34"/>
      <c r="Q7" s="34"/>
      <c r="R7" s="34"/>
      <c r="S7" s="34"/>
      <c r="T7" s="35"/>
      <c r="U7" s="35"/>
      <c r="V7" s="34">
        <f>SUM(V6)</f>
        <v>9760</v>
      </c>
      <c r="W7" s="34">
        <f>SUM(W6)</f>
        <v>9760</v>
      </c>
      <c r="X7" s="32">
        <f>SUM(X6)</f>
        <v>6344</v>
      </c>
      <c r="Y7" s="32"/>
      <c r="Z7" s="32"/>
      <c r="AA7" s="32"/>
      <c r="AB7" s="32"/>
      <c r="AC7" s="32">
        <f>SUM(AC6)</f>
        <v>3416</v>
      </c>
      <c r="AD7" s="32"/>
      <c r="AE7" s="34"/>
      <c r="AF7" s="61"/>
      <c r="AG7" s="36"/>
      <c r="AH7" s="37"/>
    </row>
    <row r="8" spans="1:37" s="2" customFormat="1" ht="18.75" customHeight="1">
      <c r="A8" s="26" t="s">
        <v>9</v>
      </c>
      <c r="B8" s="11">
        <v>1636</v>
      </c>
      <c r="C8" s="11">
        <v>10991</v>
      </c>
      <c r="D8" s="11">
        <f>B8+C8</f>
        <v>12627</v>
      </c>
      <c r="E8" s="27">
        <f>B8/D8*100</f>
        <v>12.956363348380453</v>
      </c>
      <c r="F8" s="27">
        <f>C8/D8*100</f>
        <v>87.04363665161955</v>
      </c>
      <c r="G8" s="28">
        <f>I8*E8/100</f>
        <v>2252.5933317494255</v>
      </c>
      <c r="H8" s="28">
        <f>I8*F8/100</f>
        <v>15133.406668250575</v>
      </c>
      <c r="I8" s="28">
        <v>17386</v>
      </c>
      <c r="J8" s="28">
        <f aca="true" t="shared" si="0" ref="J8:J18">SUM(K8:N8)</f>
        <v>14750</v>
      </c>
      <c r="K8" s="28">
        <v>3339</v>
      </c>
      <c r="L8" s="28">
        <v>3839</v>
      </c>
      <c r="M8" s="28">
        <v>3822</v>
      </c>
      <c r="N8" s="28">
        <v>3750</v>
      </c>
      <c r="O8" s="11">
        <f aca="true" t="shared" si="1" ref="O8:O26">P8+Q8+R8+S8</f>
        <v>2196</v>
      </c>
      <c r="P8" s="29">
        <v>490</v>
      </c>
      <c r="Q8" s="29">
        <v>574</v>
      </c>
      <c r="R8" s="29">
        <v>572</v>
      </c>
      <c r="S8" s="29">
        <v>560</v>
      </c>
      <c r="T8" s="28">
        <f aca="true" t="shared" si="2" ref="T8:T18">J8+O8</f>
        <v>16946</v>
      </c>
      <c r="U8" s="28"/>
      <c r="V8" s="30">
        <v>16946</v>
      </c>
      <c r="W8" s="30">
        <v>16946</v>
      </c>
      <c r="X8" s="30">
        <v>13816</v>
      </c>
      <c r="Y8" s="30"/>
      <c r="Z8" s="30"/>
      <c r="AA8" s="30"/>
      <c r="AB8" s="30"/>
      <c r="AC8" s="30">
        <v>3130</v>
      </c>
      <c r="AD8" s="30"/>
      <c r="AE8" s="30"/>
      <c r="AF8" s="15"/>
      <c r="AG8" s="30"/>
      <c r="AH8" s="13"/>
      <c r="AI8" s="2">
        <f>W8+AG8</f>
        <v>16946</v>
      </c>
      <c r="AJ8" s="2">
        <f>AE8+AH8</f>
        <v>0</v>
      </c>
      <c r="AK8" s="2">
        <f aca="true" t="shared" si="3" ref="AK8:AK26">SUM(AI8:AJ8)</f>
        <v>16946</v>
      </c>
    </row>
    <row r="9" spans="1:37" s="2" customFormat="1" ht="18.75" customHeight="1">
      <c r="A9" s="5" t="s">
        <v>10</v>
      </c>
      <c r="B9" s="3">
        <v>3638</v>
      </c>
      <c r="C9" s="3">
        <v>287</v>
      </c>
      <c r="D9" s="3">
        <f>B9+C9</f>
        <v>3925</v>
      </c>
      <c r="E9" s="6">
        <f>B9/D9*100</f>
        <v>92.68789808917197</v>
      </c>
      <c r="F9" s="6">
        <f>C9/D9*100</f>
        <v>7.312101910828026</v>
      </c>
      <c r="G9" s="1">
        <f>I9*E9/100</f>
        <v>5561.273885350318</v>
      </c>
      <c r="H9" s="1">
        <f>I9*F9/100</f>
        <v>438.72611464968156</v>
      </c>
      <c r="I9" s="1">
        <v>6000</v>
      </c>
      <c r="J9" s="1">
        <f t="shared" si="0"/>
        <v>366</v>
      </c>
      <c r="K9" s="1">
        <v>90</v>
      </c>
      <c r="L9" s="1">
        <v>92</v>
      </c>
      <c r="M9" s="1">
        <v>93</v>
      </c>
      <c r="N9" s="1">
        <v>91</v>
      </c>
      <c r="O9" s="3">
        <f t="shared" si="1"/>
        <v>4634</v>
      </c>
      <c r="P9" s="7">
        <v>1158</v>
      </c>
      <c r="Q9" s="7">
        <v>1158</v>
      </c>
      <c r="R9" s="7">
        <v>1159</v>
      </c>
      <c r="S9" s="7">
        <v>1159</v>
      </c>
      <c r="T9" s="1">
        <f t="shared" si="2"/>
        <v>5000</v>
      </c>
      <c r="U9" s="1"/>
      <c r="V9" s="10">
        <v>5000</v>
      </c>
      <c r="W9" s="10"/>
      <c r="X9" s="10"/>
      <c r="Y9" s="10"/>
      <c r="Z9" s="10"/>
      <c r="AA9" s="10"/>
      <c r="AB9" s="10"/>
      <c r="AC9" s="10"/>
      <c r="AD9" s="10"/>
      <c r="AE9" s="10">
        <v>5000</v>
      </c>
      <c r="AF9" s="12"/>
      <c r="AG9" s="10"/>
      <c r="AH9" s="9"/>
      <c r="AI9" s="2">
        <f aca="true" t="shared" si="4" ref="AI9:AI26">W9+AG9</f>
        <v>0</v>
      </c>
      <c r="AJ9" s="2">
        <f aca="true" t="shared" si="5" ref="AJ9:AJ26">AE9+AH9</f>
        <v>5000</v>
      </c>
      <c r="AK9" s="2">
        <f t="shared" si="3"/>
        <v>5000</v>
      </c>
    </row>
    <row r="10" spans="1:37" s="2" customFormat="1" ht="18.75" customHeight="1" thickBot="1">
      <c r="A10" s="38" t="s">
        <v>11</v>
      </c>
      <c r="B10" s="18">
        <v>3218</v>
      </c>
      <c r="C10" s="18">
        <v>9045</v>
      </c>
      <c r="D10" s="18">
        <f>B10+C10</f>
        <v>12263</v>
      </c>
      <c r="E10" s="39">
        <f>B10/D10*100</f>
        <v>26.241539590638506</v>
      </c>
      <c r="F10" s="39">
        <f>C10/D10*100</f>
        <v>73.75846040936149</v>
      </c>
      <c r="G10" s="40">
        <f>I10*E10/100</f>
        <v>1128.3862023974557</v>
      </c>
      <c r="H10" s="40">
        <f>I10*F10/100</f>
        <v>3171.613797602544</v>
      </c>
      <c r="I10" s="40">
        <v>4300</v>
      </c>
      <c r="J10" s="40">
        <f t="shared" si="0"/>
        <v>11064</v>
      </c>
      <c r="K10" s="40">
        <v>2464</v>
      </c>
      <c r="L10" s="40">
        <v>2960</v>
      </c>
      <c r="M10" s="40">
        <v>2940</v>
      </c>
      <c r="N10" s="40">
        <v>2700</v>
      </c>
      <c r="O10" s="18">
        <f t="shared" si="1"/>
        <v>3936</v>
      </c>
      <c r="P10" s="41">
        <v>876</v>
      </c>
      <c r="Q10" s="41">
        <v>1050</v>
      </c>
      <c r="R10" s="41">
        <v>1050</v>
      </c>
      <c r="S10" s="41">
        <v>960</v>
      </c>
      <c r="T10" s="40">
        <f t="shared" si="2"/>
        <v>15000</v>
      </c>
      <c r="U10" s="40"/>
      <c r="V10" s="20">
        <v>15000</v>
      </c>
      <c r="W10" s="20">
        <v>15000</v>
      </c>
      <c r="X10" s="20"/>
      <c r="Y10" s="20"/>
      <c r="Z10" s="20"/>
      <c r="AA10" s="20">
        <v>15000</v>
      </c>
      <c r="AB10" s="20"/>
      <c r="AC10" s="20"/>
      <c r="AD10" s="20"/>
      <c r="AE10" s="20"/>
      <c r="AF10" s="42"/>
      <c r="AG10" s="20"/>
      <c r="AH10" s="43"/>
      <c r="AI10" s="2">
        <f t="shared" si="4"/>
        <v>15000</v>
      </c>
      <c r="AJ10" s="2">
        <f t="shared" si="5"/>
        <v>0</v>
      </c>
      <c r="AK10" s="2">
        <f t="shared" si="3"/>
        <v>15000</v>
      </c>
    </row>
    <row r="11" spans="1:37" s="2" customFormat="1" ht="18.75" customHeight="1" thickBot="1">
      <c r="A11" s="44" t="s">
        <v>41</v>
      </c>
      <c r="B11" s="32">
        <f>SUM(B8:B10)</f>
        <v>8492</v>
      </c>
      <c r="C11" s="32">
        <f>SUM(C8:C10)</f>
        <v>20323</v>
      </c>
      <c r="D11" s="32">
        <f>SUM(D8:D10)</f>
        <v>28815</v>
      </c>
      <c r="E11" s="46">
        <f aca="true" t="shared" si="6" ref="E11:E26">B11/D11*100</f>
        <v>29.470761756029844</v>
      </c>
      <c r="F11" s="46">
        <f aca="true" t="shared" si="7" ref="F11:F26">C11/D11*100</f>
        <v>70.52923824397016</v>
      </c>
      <c r="G11" s="45">
        <f>SUM(G8:G10)</f>
        <v>8942.2534194972</v>
      </c>
      <c r="H11" s="45">
        <f>SUM(H8:H10)</f>
        <v>18743.7465805028</v>
      </c>
      <c r="I11" s="45">
        <f>SUM(I8:I10)</f>
        <v>27686</v>
      </c>
      <c r="J11" s="45">
        <f t="shared" si="0"/>
        <v>26180</v>
      </c>
      <c r="K11" s="45">
        <f>SUM(K8:K10)</f>
        <v>5893</v>
      </c>
      <c r="L11" s="45">
        <f>SUM(L8:L10)</f>
        <v>6891</v>
      </c>
      <c r="M11" s="45">
        <f>SUM(M8:M10)</f>
        <v>6855</v>
      </c>
      <c r="N11" s="45">
        <f>SUM(N8:N10)</f>
        <v>6541</v>
      </c>
      <c r="O11" s="32">
        <f t="shared" si="1"/>
        <v>10766</v>
      </c>
      <c r="P11" s="32">
        <f>SUM(P8:P10)</f>
        <v>2524</v>
      </c>
      <c r="Q11" s="32">
        <f>SUM(Q8:Q10)</f>
        <v>2782</v>
      </c>
      <c r="R11" s="32">
        <f>SUM(R8:R10)</f>
        <v>2781</v>
      </c>
      <c r="S11" s="32">
        <f>SUM(S8:S10)</f>
        <v>2679</v>
      </c>
      <c r="T11" s="45">
        <f t="shared" si="2"/>
        <v>36946</v>
      </c>
      <c r="U11" s="45"/>
      <c r="V11" s="34">
        <f>SUM(V8:V10)</f>
        <v>36946</v>
      </c>
      <c r="W11" s="34">
        <f>SUM(W8:W10)</f>
        <v>31946</v>
      </c>
      <c r="X11" s="34">
        <f>SUM(X8:X10)</f>
        <v>13816</v>
      </c>
      <c r="Y11" s="34"/>
      <c r="Z11" s="34"/>
      <c r="AA11" s="34">
        <f>SUM(AA10)</f>
        <v>15000</v>
      </c>
      <c r="AB11" s="34"/>
      <c r="AC11" s="34">
        <f>SUM(AC8:AC10)</f>
        <v>3130</v>
      </c>
      <c r="AD11" s="34"/>
      <c r="AE11" s="34">
        <f>SUM(AE8:AE10)</f>
        <v>5000</v>
      </c>
      <c r="AF11" s="36">
        <f>SUM(AF8:AF10)</f>
        <v>0</v>
      </c>
      <c r="AG11" s="34">
        <f>SUM(AG8:AG10)</f>
        <v>0</v>
      </c>
      <c r="AH11" s="37"/>
      <c r="AI11" s="2">
        <f t="shared" si="4"/>
        <v>31946</v>
      </c>
      <c r="AJ11" s="2">
        <f t="shared" si="5"/>
        <v>5000</v>
      </c>
      <c r="AK11" s="2">
        <f t="shared" si="3"/>
        <v>36946</v>
      </c>
    </row>
    <row r="12" spans="1:37" s="2" customFormat="1" ht="18.75" customHeight="1">
      <c r="A12" s="26" t="s">
        <v>2</v>
      </c>
      <c r="B12" s="11">
        <v>5707</v>
      </c>
      <c r="C12" s="11">
        <v>209</v>
      </c>
      <c r="D12" s="11">
        <f aca="true" t="shared" si="8" ref="D12:D18">B12+C12</f>
        <v>5916</v>
      </c>
      <c r="E12" s="27">
        <f aca="true" t="shared" si="9" ref="E12:E18">B12/D12*100</f>
        <v>96.46720757268425</v>
      </c>
      <c r="F12" s="27">
        <f aca="true" t="shared" si="10" ref="F12:F18">C12/D12*100</f>
        <v>3.532792427315754</v>
      </c>
      <c r="G12" s="28">
        <f aca="true" t="shared" si="11" ref="G12:G18">I12*E12/100</f>
        <v>6971.685091277891</v>
      </c>
      <c r="H12" s="28">
        <f aca="true" t="shared" si="12" ref="H12:H18">I12*F12/100</f>
        <v>255.31490872210955</v>
      </c>
      <c r="I12" s="28">
        <v>7227</v>
      </c>
      <c r="J12" s="28">
        <f t="shared" si="0"/>
        <v>255</v>
      </c>
      <c r="K12" s="28">
        <v>54</v>
      </c>
      <c r="L12" s="28">
        <v>60</v>
      </c>
      <c r="M12" s="28">
        <v>67</v>
      </c>
      <c r="N12" s="28">
        <v>74</v>
      </c>
      <c r="O12" s="11">
        <f aca="true" t="shared" si="13" ref="O12:O18">P12+Q12+R12+S12</f>
        <v>6972</v>
      </c>
      <c r="P12" s="29">
        <v>1496</v>
      </c>
      <c r="Q12" s="29">
        <v>1657</v>
      </c>
      <c r="R12" s="29">
        <v>1859</v>
      </c>
      <c r="S12" s="29">
        <v>1960</v>
      </c>
      <c r="T12" s="28">
        <f t="shared" si="2"/>
        <v>7227</v>
      </c>
      <c r="U12" s="28"/>
      <c r="V12" s="30">
        <v>0</v>
      </c>
      <c r="W12" s="30">
        <v>0</v>
      </c>
      <c r="X12" s="30"/>
      <c r="Y12" s="30"/>
      <c r="Z12" s="30"/>
      <c r="AA12" s="30"/>
      <c r="AB12" s="30"/>
      <c r="AC12" s="30"/>
      <c r="AD12" s="30"/>
      <c r="AE12" s="30">
        <v>0</v>
      </c>
      <c r="AF12" s="15"/>
      <c r="AG12" s="30"/>
      <c r="AH12" s="13"/>
      <c r="AI12" s="2">
        <f aca="true" t="shared" si="14" ref="AI12:AI18">W12+AG12</f>
        <v>0</v>
      </c>
      <c r="AJ12" s="2">
        <f aca="true" t="shared" si="15" ref="AJ12:AJ18">AE12+AH12</f>
        <v>0</v>
      </c>
      <c r="AK12" s="2">
        <f aca="true" t="shared" si="16" ref="AK12:AK18">SUM(AI12:AJ12)</f>
        <v>0</v>
      </c>
    </row>
    <row r="13" spans="1:37" s="2" customFormat="1" ht="18.75" customHeight="1">
      <c r="A13" s="5" t="s">
        <v>3</v>
      </c>
      <c r="B13" s="3">
        <v>157</v>
      </c>
      <c r="C13" s="3">
        <v>4363</v>
      </c>
      <c r="D13" s="3">
        <f t="shared" si="8"/>
        <v>4520</v>
      </c>
      <c r="E13" s="6">
        <f t="shared" si="9"/>
        <v>3.4734513274336285</v>
      </c>
      <c r="F13" s="6">
        <f t="shared" si="10"/>
        <v>96.52654867256636</v>
      </c>
      <c r="G13" s="1">
        <f t="shared" si="11"/>
        <v>191.73451327433628</v>
      </c>
      <c r="H13" s="1">
        <f t="shared" si="12"/>
        <v>5328.265486725663</v>
      </c>
      <c r="I13" s="1">
        <v>5520</v>
      </c>
      <c r="J13" s="1">
        <f t="shared" si="0"/>
        <v>5328</v>
      </c>
      <c r="K13" s="1">
        <v>1329</v>
      </c>
      <c r="L13" s="1">
        <v>1335</v>
      </c>
      <c r="M13" s="1">
        <v>1334</v>
      </c>
      <c r="N13" s="1">
        <v>1330</v>
      </c>
      <c r="O13" s="3">
        <f t="shared" si="13"/>
        <v>192</v>
      </c>
      <c r="P13" s="7">
        <v>48</v>
      </c>
      <c r="Q13" s="7">
        <v>48</v>
      </c>
      <c r="R13" s="7">
        <v>48</v>
      </c>
      <c r="S13" s="7">
        <v>48</v>
      </c>
      <c r="T13" s="1">
        <f t="shared" si="2"/>
        <v>5520</v>
      </c>
      <c r="U13" s="1"/>
      <c r="V13" s="10">
        <f>W13+AE13</f>
        <v>5520</v>
      </c>
      <c r="W13" s="10">
        <v>3920</v>
      </c>
      <c r="X13" s="10">
        <v>1650</v>
      </c>
      <c r="Y13" s="10"/>
      <c r="Z13" s="10">
        <v>990</v>
      </c>
      <c r="AA13" s="10">
        <v>1280</v>
      </c>
      <c r="AB13" s="10"/>
      <c r="AC13" s="10"/>
      <c r="AD13" s="10"/>
      <c r="AE13" s="10">
        <v>1600</v>
      </c>
      <c r="AF13" s="12"/>
      <c r="AG13" s="10"/>
      <c r="AH13" s="9"/>
      <c r="AI13" s="2">
        <f t="shared" si="14"/>
        <v>3920</v>
      </c>
      <c r="AJ13" s="2">
        <f t="shared" si="15"/>
        <v>1600</v>
      </c>
      <c r="AK13" s="2">
        <f t="shared" si="16"/>
        <v>5520</v>
      </c>
    </row>
    <row r="14" spans="1:37" s="2" customFormat="1" ht="18.75" customHeight="1">
      <c r="A14" s="5" t="s">
        <v>4</v>
      </c>
      <c r="B14" s="3">
        <v>188</v>
      </c>
      <c r="C14" s="3">
        <v>5896</v>
      </c>
      <c r="D14" s="3">
        <f t="shared" si="8"/>
        <v>6084</v>
      </c>
      <c r="E14" s="6">
        <f t="shared" si="9"/>
        <v>3.0900723208415517</v>
      </c>
      <c r="F14" s="6">
        <f t="shared" si="10"/>
        <v>96.90992767915844</v>
      </c>
      <c r="G14" s="1">
        <f t="shared" si="11"/>
        <v>222.17619986850758</v>
      </c>
      <c r="H14" s="1">
        <f t="shared" si="12"/>
        <v>6967.823800131492</v>
      </c>
      <c r="I14" s="1">
        <v>7190</v>
      </c>
      <c r="J14" s="1">
        <f t="shared" si="0"/>
        <v>6968</v>
      </c>
      <c r="K14" s="1">
        <v>1735</v>
      </c>
      <c r="L14" s="1">
        <v>1762</v>
      </c>
      <c r="M14" s="1">
        <v>1733</v>
      </c>
      <c r="N14" s="1">
        <v>1738</v>
      </c>
      <c r="O14" s="3">
        <f t="shared" si="13"/>
        <v>222</v>
      </c>
      <c r="P14" s="7">
        <v>54</v>
      </c>
      <c r="Q14" s="7">
        <v>55</v>
      </c>
      <c r="R14" s="7">
        <v>54</v>
      </c>
      <c r="S14" s="7">
        <v>59</v>
      </c>
      <c r="T14" s="1">
        <f t="shared" si="2"/>
        <v>7190</v>
      </c>
      <c r="U14" s="1"/>
      <c r="V14" s="10">
        <f>W14+AE14</f>
        <v>7190</v>
      </c>
      <c r="W14" s="10">
        <f>X14+Z14+AA14</f>
        <v>6270</v>
      </c>
      <c r="X14" s="10">
        <v>5070</v>
      </c>
      <c r="Y14" s="10"/>
      <c r="Z14" s="10">
        <v>600</v>
      </c>
      <c r="AA14" s="10">
        <v>600</v>
      </c>
      <c r="AB14" s="10"/>
      <c r="AC14" s="10"/>
      <c r="AD14" s="10"/>
      <c r="AE14" s="10">
        <v>920</v>
      </c>
      <c r="AF14" s="12"/>
      <c r="AG14" s="10"/>
      <c r="AH14" s="9"/>
      <c r="AI14" s="2">
        <f t="shared" si="14"/>
        <v>6270</v>
      </c>
      <c r="AJ14" s="2">
        <f t="shared" si="15"/>
        <v>920</v>
      </c>
      <c r="AK14" s="2">
        <f t="shared" si="16"/>
        <v>7190</v>
      </c>
    </row>
    <row r="15" spans="1:37" s="2" customFormat="1" ht="18.75" customHeight="1">
      <c r="A15" s="5" t="s">
        <v>12</v>
      </c>
      <c r="B15" s="3">
        <v>6143</v>
      </c>
      <c r="C15" s="3">
        <v>381</v>
      </c>
      <c r="D15" s="3">
        <f t="shared" si="8"/>
        <v>6524</v>
      </c>
      <c r="E15" s="6">
        <f t="shared" si="9"/>
        <v>94.16002452483139</v>
      </c>
      <c r="F15" s="6">
        <f t="shared" si="10"/>
        <v>5.839975475168608</v>
      </c>
      <c r="G15" s="1">
        <f t="shared" si="11"/>
        <v>6816.244175352544</v>
      </c>
      <c r="H15" s="1">
        <f t="shared" si="12"/>
        <v>422.7558246474556</v>
      </c>
      <c r="I15" s="1">
        <v>7239</v>
      </c>
      <c r="J15" s="1">
        <f t="shared" si="0"/>
        <v>423</v>
      </c>
      <c r="K15" s="1">
        <v>106</v>
      </c>
      <c r="L15" s="1">
        <v>106</v>
      </c>
      <c r="M15" s="1">
        <v>106</v>
      </c>
      <c r="N15" s="1">
        <v>105</v>
      </c>
      <c r="O15" s="3">
        <f t="shared" si="13"/>
        <v>6816</v>
      </c>
      <c r="P15" s="7">
        <v>1702</v>
      </c>
      <c r="Q15" s="7">
        <v>1707</v>
      </c>
      <c r="R15" s="7">
        <v>1711</v>
      </c>
      <c r="S15" s="7">
        <v>1696</v>
      </c>
      <c r="T15" s="1">
        <f t="shared" si="2"/>
        <v>7239</v>
      </c>
      <c r="U15" s="1"/>
      <c r="V15" s="10">
        <v>3022</v>
      </c>
      <c r="W15" s="10">
        <v>2404</v>
      </c>
      <c r="X15" s="10">
        <v>2404</v>
      </c>
      <c r="Y15" s="10"/>
      <c r="Z15" s="10"/>
      <c r="AA15" s="10"/>
      <c r="AB15" s="10"/>
      <c r="AC15" s="10"/>
      <c r="AD15" s="10"/>
      <c r="AE15" s="10">
        <v>0</v>
      </c>
      <c r="AF15" s="12">
        <v>618</v>
      </c>
      <c r="AG15" s="10"/>
      <c r="AH15" s="9">
        <v>618</v>
      </c>
      <c r="AI15" s="2">
        <f t="shared" si="14"/>
        <v>2404</v>
      </c>
      <c r="AJ15" s="2">
        <f t="shared" si="15"/>
        <v>618</v>
      </c>
      <c r="AK15" s="2">
        <f t="shared" si="16"/>
        <v>3022</v>
      </c>
    </row>
    <row r="16" spans="1:37" s="2" customFormat="1" ht="18.75" customHeight="1">
      <c r="A16" s="5" t="s">
        <v>13</v>
      </c>
      <c r="B16" s="3">
        <v>14</v>
      </c>
      <c r="C16" s="3">
        <v>3955</v>
      </c>
      <c r="D16" s="3">
        <f t="shared" si="8"/>
        <v>3969</v>
      </c>
      <c r="E16" s="6">
        <f t="shared" si="9"/>
        <v>0.3527336860670194</v>
      </c>
      <c r="F16" s="6">
        <f t="shared" si="10"/>
        <v>99.64726631393297</v>
      </c>
      <c r="G16" s="1">
        <f t="shared" si="11"/>
        <v>17.001763668430335</v>
      </c>
      <c r="H16" s="1">
        <f t="shared" si="12"/>
        <v>4802.998236331569</v>
      </c>
      <c r="I16" s="1">
        <v>4820</v>
      </c>
      <c r="J16" s="1">
        <f t="shared" si="0"/>
        <v>4803</v>
      </c>
      <c r="K16" s="1">
        <v>1253</v>
      </c>
      <c r="L16" s="1">
        <v>1190</v>
      </c>
      <c r="M16" s="1">
        <v>1185</v>
      </c>
      <c r="N16" s="1">
        <v>1175</v>
      </c>
      <c r="O16" s="3">
        <f t="shared" si="13"/>
        <v>17</v>
      </c>
      <c r="P16" s="7">
        <v>8</v>
      </c>
      <c r="Q16" s="7">
        <v>3</v>
      </c>
      <c r="R16" s="7">
        <v>3</v>
      </c>
      <c r="S16" s="7">
        <v>3</v>
      </c>
      <c r="T16" s="1">
        <f t="shared" si="2"/>
        <v>4820</v>
      </c>
      <c r="U16" s="1"/>
      <c r="V16" s="10">
        <v>2833</v>
      </c>
      <c r="W16" s="10">
        <v>2391</v>
      </c>
      <c r="X16" s="10">
        <v>2391</v>
      </c>
      <c r="Y16" s="10"/>
      <c r="Z16" s="10"/>
      <c r="AA16" s="10"/>
      <c r="AB16" s="10"/>
      <c r="AC16" s="10"/>
      <c r="AD16" s="10"/>
      <c r="AE16" s="10">
        <v>47</v>
      </c>
      <c r="AF16" s="12">
        <v>395</v>
      </c>
      <c r="AG16" s="10"/>
      <c r="AH16" s="9">
        <v>395</v>
      </c>
      <c r="AI16" s="2">
        <f t="shared" si="14"/>
        <v>2391</v>
      </c>
      <c r="AJ16" s="2">
        <f t="shared" si="15"/>
        <v>442</v>
      </c>
      <c r="AK16" s="2">
        <f t="shared" si="16"/>
        <v>2833</v>
      </c>
    </row>
    <row r="17" spans="1:37" s="2" customFormat="1" ht="18.75" customHeight="1">
      <c r="A17" s="5" t="s">
        <v>14</v>
      </c>
      <c r="B17" s="3">
        <v>70</v>
      </c>
      <c r="C17" s="3">
        <v>4044</v>
      </c>
      <c r="D17" s="3">
        <f t="shared" si="8"/>
        <v>4114</v>
      </c>
      <c r="E17" s="6">
        <f t="shared" si="9"/>
        <v>1.7015070491006319</v>
      </c>
      <c r="F17" s="6">
        <f t="shared" si="10"/>
        <v>98.29849295089936</v>
      </c>
      <c r="G17" s="1">
        <f t="shared" si="11"/>
        <v>93.58288770053476</v>
      </c>
      <c r="H17" s="1">
        <f t="shared" si="12"/>
        <v>5406.417112299465</v>
      </c>
      <c r="I17" s="1">
        <v>5500</v>
      </c>
      <c r="J17" s="1">
        <f t="shared" si="0"/>
        <v>5406</v>
      </c>
      <c r="K17" s="1">
        <v>1382</v>
      </c>
      <c r="L17" s="1">
        <v>1263</v>
      </c>
      <c r="M17" s="1">
        <v>1364</v>
      </c>
      <c r="N17" s="1">
        <v>1397</v>
      </c>
      <c r="O17" s="3">
        <f t="shared" si="13"/>
        <v>94</v>
      </c>
      <c r="P17" s="7">
        <v>10</v>
      </c>
      <c r="Q17" s="7">
        <v>31</v>
      </c>
      <c r="R17" s="7">
        <v>25</v>
      </c>
      <c r="S17" s="7">
        <v>28</v>
      </c>
      <c r="T17" s="1">
        <f t="shared" si="2"/>
        <v>5500</v>
      </c>
      <c r="U17" s="1"/>
      <c r="V17" s="10">
        <v>4347</v>
      </c>
      <c r="W17" s="10">
        <v>4347</v>
      </c>
      <c r="X17" s="10">
        <v>3327</v>
      </c>
      <c r="Y17" s="10"/>
      <c r="Z17" s="10">
        <v>204</v>
      </c>
      <c r="AA17" s="10">
        <v>204</v>
      </c>
      <c r="AB17" s="10">
        <v>204</v>
      </c>
      <c r="AC17" s="10">
        <v>204</v>
      </c>
      <c r="AD17" s="10">
        <v>204</v>
      </c>
      <c r="AE17" s="10">
        <v>0</v>
      </c>
      <c r="AF17" s="12"/>
      <c r="AG17" s="10"/>
      <c r="AH17" s="9"/>
      <c r="AI17" s="2">
        <f t="shared" si="14"/>
        <v>4347</v>
      </c>
      <c r="AJ17" s="2">
        <f t="shared" si="15"/>
        <v>0</v>
      </c>
      <c r="AK17" s="2">
        <f t="shared" si="16"/>
        <v>4347</v>
      </c>
    </row>
    <row r="18" spans="1:37" s="2" customFormat="1" ht="18.75" customHeight="1">
      <c r="A18" s="5" t="s">
        <v>1</v>
      </c>
      <c r="B18" s="3">
        <v>36</v>
      </c>
      <c r="C18" s="3">
        <v>3976</v>
      </c>
      <c r="D18" s="3">
        <f t="shared" si="8"/>
        <v>4012</v>
      </c>
      <c r="E18" s="6">
        <f t="shared" si="9"/>
        <v>0.897308075772682</v>
      </c>
      <c r="F18" s="6">
        <f t="shared" si="10"/>
        <v>99.10269192422732</v>
      </c>
      <c r="G18" s="1">
        <f t="shared" si="11"/>
        <v>48.13160518444666</v>
      </c>
      <c r="H18" s="1">
        <f t="shared" si="12"/>
        <v>5315.868394815553</v>
      </c>
      <c r="I18" s="1">
        <v>5364</v>
      </c>
      <c r="J18" s="1">
        <f t="shared" si="0"/>
        <v>5316</v>
      </c>
      <c r="K18" s="1">
        <v>803</v>
      </c>
      <c r="L18" s="1">
        <v>1444</v>
      </c>
      <c r="M18" s="1">
        <v>1434</v>
      </c>
      <c r="N18" s="1">
        <v>1635</v>
      </c>
      <c r="O18" s="3">
        <f t="shared" si="13"/>
        <v>48</v>
      </c>
      <c r="P18" s="7">
        <v>12</v>
      </c>
      <c r="Q18" s="7">
        <v>12</v>
      </c>
      <c r="R18" s="7">
        <v>12</v>
      </c>
      <c r="S18" s="7">
        <v>12</v>
      </c>
      <c r="T18" s="1">
        <f t="shared" si="2"/>
        <v>5364</v>
      </c>
      <c r="U18" s="1"/>
      <c r="V18" s="10">
        <v>5364</v>
      </c>
      <c r="W18" s="10">
        <v>3799</v>
      </c>
      <c r="X18" s="10">
        <v>1565</v>
      </c>
      <c r="Y18" s="10">
        <v>669</v>
      </c>
      <c r="Z18" s="10">
        <v>1565</v>
      </c>
      <c r="AA18" s="10"/>
      <c r="AB18" s="10"/>
      <c r="AC18" s="10"/>
      <c r="AD18" s="10"/>
      <c r="AE18" s="10">
        <v>1565</v>
      </c>
      <c r="AF18" s="12"/>
      <c r="AG18" s="10"/>
      <c r="AH18" s="9"/>
      <c r="AI18" s="2">
        <f t="shared" si="14"/>
        <v>3799</v>
      </c>
      <c r="AJ18" s="2">
        <f t="shared" si="15"/>
        <v>1565</v>
      </c>
      <c r="AK18" s="2">
        <f t="shared" si="16"/>
        <v>5364</v>
      </c>
    </row>
    <row r="19" spans="1:37" s="2" customFormat="1" ht="18.75" customHeight="1">
      <c r="A19" s="5" t="s">
        <v>5</v>
      </c>
      <c r="B19" s="3">
        <v>48</v>
      </c>
      <c r="C19" s="3">
        <v>3451</v>
      </c>
      <c r="D19" s="3">
        <f aca="true" t="shared" si="17" ref="D19:D24">B19+C19</f>
        <v>3499</v>
      </c>
      <c r="E19" s="6">
        <f t="shared" si="6"/>
        <v>1.371820520148614</v>
      </c>
      <c r="F19" s="6">
        <f t="shared" si="7"/>
        <v>98.62817947985138</v>
      </c>
      <c r="G19" s="1">
        <f aca="true" t="shared" si="18" ref="G19:G24">I19*E19/100</f>
        <v>68.5910260074307</v>
      </c>
      <c r="H19" s="1">
        <f aca="true" t="shared" si="19" ref="H19:H24">I19*F19/100</f>
        <v>4931.408973992569</v>
      </c>
      <c r="I19" s="1">
        <v>5000</v>
      </c>
      <c r="J19" s="1">
        <f aca="true" t="shared" si="20" ref="J19:J24">SUM(K19:N19)</f>
        <v>4931</v>
      </c>
      <c r="K19" s="1">
        <v>1125</v>
      </c>
      <c r="L19" s="1">
        <v>1286</v>
      </c>
      <c r="M19" s="1">
        <v>1212</v>
      </c>
      <c r="N19" s="1">
        <v>1308</v>
      </c>
      <c r="O19" s="3">
        <f t="shared" si="1"/>
        <v>69</v>
      </c>
      <c r="P19" s="7">
        <v>16</v>
      </c>
      <c r="Q19" s="7">
        <v>18</v>
      </c>
      <c r="R19" s="7">
        <v>17</v>
      </c>
      <c r="S19" s="7">
        <v>18</v>
      </c>
      <c r="T19" s="1">
        <f aca="true" t="shared" si="21" ref="T19:T26">J19+O19</f>
        <v>5000</v>
      </c>
      <c r="U19" s="1"/>
      <c r="V19" s="10">
        <v>3848</v>
      </c>
      <c r="W19" s="10">
        <v>2960</v>
      </c>
      <c r="X19" s="10">
        <v>2960</v>
      </c>
      <c r="Y19" s="10"/>
      <c r="Z19" s="10"/>
      <c r="AA19" s="10"/>
      <c r="AB19" s="10"/>
      <c r="AC19" s="10"/>
      <c r="AD19" s="10"/>
      <c r="AE19" s="10">
        <v>888</v>
      </c>
      <c r="AF19" s="12"/>
      <c r="AG19" s="10"/>
      <c r="AH19" s="9"/>
      <c r="AI19" s="2">
        <f t="shared" si="4"/>
        <v>2960</v>
      </c>
      <c r="AJ19" s="2">
        <f t="shared" si="5"/>
        <v>888</v>
      </c>
      <c r="AK19" s="2">
        <f t="shared" si="3"/>
        <v>3848</v>
      </c>
    </row>
    <row r="20" spans="1:37" s="2" customFormat="1" ht="18.75" customHeight="1">
      <c r="A20" s="5" t="s">
        <v>6</v>
      </c>
      <c r="B20" s="3">
        <v>6789</v>
      </c>
      <c r="C20" s="3">
        <v>684</v>
      </c>
      <c r="D20" s="3">
        <f t="shared" si="17"/>
        <v>7473</v>
      </c>
      <c r="E20" s="6">
        <f t="shared" si="6"/>
        <v>90.84704937775993</v>
      </c>
      <c r="F20" s="6">
        <f t="shared" si="7"/>
        <v>9.152950622240063</v>
      </c>
      <c r="G20" s="1">
        <f t="shared" si="18"/>
        <v>10883.476515455639</v>
      </c>
      <c r="H20" s="1">
        <f t="shared" si="19"/>
        <v>1096.5234845443595</v>
      </c>
      <c r="I20" s="1">
        <v>11980</v>
      </c>
      <c r="J20" s="1">
        <f t="shared" si="20"/>
        <v>895</v>
      </c>
      <c r="K20" s="1">
        <v>210</v>
      </c>
      <c r="L20" s="1">
        <v>232</v>
      </c>
      <c r="M20" s="1">
        <v>227</v>
      </c>
      <c r="N20" s="1">
        <v>226</v>
      </c>
      <c r="O20" s="3">
        <f t="shared" si="1"/>
        <v>8885</v>
      </c>
      <c r="P20" s="7">
        <v>2074</v>
      </c>
      <c r="Q20" s="7">
        <v>2317</v>
      </c>
      <c r="R20" s="7">
        <v>2264</v>
      </c>
      <c r="S20" s="7">
        <v>2230</v>
      </c>
      <c r="T20" s="1">
        <f t="shared" si="21"/>
        <v>9780</v>
      </c>
      <c r="U20" s="1"/>
      <c r="V20" s="10">
        <v>4180</v>
      </c>
      <c r="W20" s="10">
        <v>4180</v>
      </c>
      <c r="X20" s="10">
        <v>4180</v>
      </c>
      <c r="Y20" s="10"/>
      <c r="Z20" s="10"/>
      <c r="AA20" s="10"/>
      <c r="AB20" s="10"/>
      <c r="AC20" s="10"/>
      <c r="AD20" s="10"/>
      <c r="AE20" s="10">
        <v>0</v>
      </c>
      <c r="AF20" s="12"/>
      <c r="AG20" s="10"/>
      <c r="AH20" s="9"/>
      <c r="AI20" s="2">
        <f t="shared" si="4"/>
        <v>4180</v>
      </c>
      <c r="AJ20" s="2">
        <f t="shared" si="5"/>
        <v>0</v>
      </c>
      <c r="AK20" s="2">
        <f t="shared" si="3"/>
        <v>4180</v>
      </c>
    </row>
    <row r="21" spans="1:37" s="2" customFormat="1" ht="18.75" customHeight="1">
      <c r="A21" s="5" t="s">
        <v>44</v>
      </c>
      <c r="B21" s="3">
        <v>3070</v>
      </c>
      <c r="C21" s="3">
        <v>142</v>
      </c>
      <c r="D21" s="3">
        <f>B21+C21</f>
        <v>3212</v>
      </c>
      <c r="E21" s="6">
        <f>B21/D21*100</f>
        <v>95.57907845579079</v>
      </c>
      <c r="F21" s="6">
        <f>C21/D21*100</f>
        <v>4.420921544209215</v>
      </c>
      <c r="G21" s="1">
        <f>I21*E21/100</f>
        <v>4693.888542963886</v>
      </c>
      <c r="H21" s="1">
        <f>I21*F21/100</f>
        <v>217.11145703611456</v>
      </c>
      <c r="I21" s="1">
        <v>4911</v>
      </c>
      <c r="J21" s="1">
        <f>SUM(K21:N21)</f>
        <v>217</v>
      </c>
      <c r="K21" s="1">
        <v>66</v>
      </c>
      <c r="L21" s="1">
        <v>65</v>
      </c>
      <c r="M21" s="1">
        <v>41</v>
      </c>
      <c r="N21" s="1">
        <v>45</v>
      </c>
      <c r="O21" s="3">
        <f>P21+Q21+R21+S21</f>
        <v>4694</v>
      </c>
      <c r="P21" s="7">
        <v>1385</v>
      </c>
      <c r="Q21" s="7">
        <v>1222</v>
      </c>
      <c r="R21" s="7">
        <v>881</v>
      </c>
      <c r="S21" s="7">
        <v>1206</v>
      </c>
      <c r="T21" s="1">
        <f>J21+O21</f>
        <v>4911</v>
      </c>
      <c r="U21" s="1"/>
      <c r="V21" s="10">
        <v>3529</v>
      </c>
      <c r="W21" s="10">
        <v>2379</v>
      </c>
      <c r="X21" s="10">
        <v>1850</v>
      </c>
      <c r="Y21" s="10"/>
      <c r="Z21" s="10"/>
      <c r="AA21" s="10">
        <v>229</v>
      </c>
      <c r="AB21" s="10"/>
      <c r="AC21" s="10">
        <v>300</v>
      </c>
      <c r="AD21" s="10"/>
      <c r="AE21" s="10">
        <v>1150</v>
      </c>
      <c r="AF21" s="12"/>
      <c r="AG21" s="10"/>
      <c r="AH21" s="9"/>
      <c r="AI21" s="2">
        <f>W21+AG21</f>
        <v>2379</v>
      </c>
      <c r="AJ21" s="2">
        <f>AE21+AH21</f>
        <v>1150</v>
      </c>
      <c r="AK21" s="2">
        <f>SUM(AI21:AJ21)</f>
        <v>3529</v>
      </c>
    </row>
    <row r="22" spans="1:37" s="2" customFormat="1" ht="18.75" customHeight="1">
      <c r="A22" s="5" t="s">
        <v>7</v>
      </c>
      <c r="B22" s="3">
        <v>2896</v>
      </c>
      <c r="C22" s="3">
        <v>102</v>
      </c>
      <c r="D22" s="3">
        <f t="shared" si="17"/>
        <v>2998</v>
      </c>
      <c r="E22" s="6">
        <f t="shared" si="6"/>
        <v>96.59773182121414</v>
      </c>
      <c r="F22" s="6">
        <f t="shared" si="7"/>
        <v>3.402268178785857</v>
      </c>
      <c r="G22" s="1">
        <f t="shared" si="18"/>
        <v>4079.3222148098735</v>
      </c>
      <c r="H22" s="1">
        <f t="shared" si="19"/>
        <v>143.67778519012674</v>
      </c>
      <c r="I22" s="1">
        <v>4223</v>
      </c>
      <c r="J22" s="1">
        <f t="shared" si="20"/>
        <v>133</v>
      </c>
      <c r="K22" s="1">
        <v>33</v>
      </c>
      <c r="L22" s="1">
        <v>33</v>
      </c>
      <c r="M22" s="1">
        <v>34</v>
      </c>
      <c r="N22" s="1">
        <v>33</v>
      </c>
      <c r="O22" s="3">
        <f t="shared" si="1"/>
        <v>3790</v>
      </c>
      <c r="P22" s="7">
        <v>947</v>
      </c>
      <c r="Q22" s="7">
        <v>949</v>
      </c>
      <c r="R22" s="7">
        <v>947</v>
      </c>
      <c r="S22" s="7">
        <v>947</v>
      </c>
      <c r="T22" s="1">
        <f t="shared" si="21"/>
        <v>3923</v>
      </c>
      <c r="U22" s="1"/>
      <c r="V22" s="10">
        <v>3923</v>
      </c>
      <c r="W22" s="10">
        <v>3170</v>
      </c>
      <c r="X22" s="10">
        <v>690</v>
      </c>
      <c r="Y22" s="10"/>
      <c r="Z22" s="10"/>
      <c r="AA22" s="10">
        <v>1900</v>
      </c>
      <c r="AB22" s="10"/>
      <c r="AC22" s="10">
        <v>580</v>
      </c>
      <c r="AD22" s="10"/>
      <c r="AE22" s="10">
        <v>753</v>
      </c>
      <c r="AF22" s="12"/>
      <c r="AG22" s="10"/>
      <c r="AH22" s="9"/>
      <c r="AI22" s="2">
        <f t="shared" si="4"/>
        <v>3170</v>
      </c>
      <c r="AJ22" s="2">
        <f t="shared" si="5"/>
        <v>753</v>
      </c>
      <c r="AK22" s="2">
        <f t="shared" si="3"/>
        <v>3923</v>
      </c>
    </row>
    <row r="23" spans="1:37" s="2" customFormat="1" ht="18.75" customHeight="1">
      <c r="A23" s="5" t="s">
        <v>8</v>
      </c>
      <c r="B23" s="3">
        <v>4873</v>
      </c>
      <c r="C23" s="3">
        <v>76</v>
      </c>
      <c r="D23" s="3">
        <f t="shared" si="17"/>
        <v>4949</v>
      </c>
      <c r="E23" s="6">
        <f t="shared" si="6"/>
        <v>98.46433622954132</v>
      </c>
      <c r="F23" s="6">
        <f t="shared" si="7"/>
        <v>1.5356637704586786</v>
      </c>
      <c r="G23" s="1">
        <f t="shared" si="18"/>
        <v>6234.761770054556</v>
      </c>
      <c r="H23" s="1">
        <f t="shared" si="19"/>
        <v>97.23822994544352</v>
      </c>
      <c r="I23" s="1">
        <v>6332</v>
      </c>
      <c r="J23" s="1">
        <f t="shared" si="20"/>
        <v>97</v>
      </c>
      <c r="K23" s="1">
        <v>23</v>
      </c>
      <c r="L23" s="1">
        <v>34</v>
      </c>
      <c r="M23" s="1">
        <v>17</v>
      </c>
      <c r="N23" s="1">
        <v>23</v>
      </c>
      <c r="O23" s="3">
        <f t="shared" si="1"/>
        <v>6235</v>
      </c>
      <c r="P23" s="7">
        <v>1560</v>
      </c>
      <c r="Q23" s="7">
        <v>1556</v>
      </c>
      <c r="R23" s="7">
        <v>1559</v>
      </c>
      <c r="S23" s="7">
        <v>1560</v>
      </c>
      <c r="T23" s="1">
        <f t="shared" si="21"/>
        <v>6332</v>
      </c>
      <c r="U23" s="1"/>
      <c r="V23" s="10">
        <v>6332</v>
      </c>
      <c r="W23" s="10">
        <v>4228</v>
      </c>
      <c r="X23" s="10">
        <v>2200</v>
      </c>
      <c r="Y23" s="10"/>
      <c r="Z23" s="10">
        <v>1001</v>
      </c>
      <c r="AA23" s="10">
        <v>1027</v>
      </c>
      <c r="AB23" s="10"/>
      <c r="AC23" s="10"/>
      <c r="AD23" s="10"/>
      <c r="AE23" s="10">
        <v>2104</v>
      </c>
      <c r="AF23" s="12"/>
      <c r="AG23" s="10"/>
      <c r="AH23" s="9"/>
      <c r="AI23" s="2">
        <f t="shared" si="4"/>
        <v>4228</v>
      </c>
      <c r="AJ23" s="2">
        <f t="shared" si="5"/>
        <v>2104</v>
      </c>
      <c r="AK23" s="2">
        <f t="shared" si="3"/>
        <v>6332</v>
      </c>
    </row>
    <row r="24" spans="1:37" s="2" customFormat="1" ht="18.75" customHeight="1" thickBot="1">
      <c r="A24" s="38" t="s">
        <v>15</v>
      </c>
      <c r="B24" s="18">
        <v>5210</v>
      </c>
      <c r="C24" s="18">
        <v>206</v>
      </c>
      <c r="D24" s="18">
        <f t="shared" si="17"/>
        <v>5416</v>
      </c>
      <c r="E24" s="39">
        <f t="shared" si="6"/>
        <v>96.19645494830132</v>
      </c>
      <c r="F24" s="39">
        <f t="shared" si="7"/>
        <v>3.803545051698671</v>
      </c>
      <c r="G24" s="40">
        <f t="shared" si="18"/>
        <v>7548.535819793205</v>
      </c>
      <c r="H24" s="40">
        <f t="shared" si="19"/>
        <v>298.4641802067947</v>
      </c>
      <c r="I24" s="40">
        <v>7847</v>
      </c>
      <c r="J24" s="40">
        <f t="shared" si="20"/>
        <v>298</v>
      </c>
      <c r="K24" s="40">
        <v>82</v>
      </c>
      <c r="L24" s="40">
        <v>72</v>
      </c>
      <c r="M24" s="40">
        <v>72</v>
      </c>
      <c r="N24" s="40">
        <v>72</v>
      </c>
      <c r="O24" s="18">
        <f t="shared" si="1"/>
        <v>7549</v>
      </c>
      <c r="P24" s="41">
        <v>1872</v>
      </c>
      <c r="Q24" s="41">
        <v>1890</v>
      </c>
      <c r="R24" s="41">
        <v>1888</v>
      </c>
      <c r="S24" s="41">
        <v>1899</v>
      </c>
      <c r="T24" s="40">
        <f t="shared" si="21"/>
        <v>7847</v>
      </c>
      <c r="U24" s="40"/>
      <c r="V24" s="20">
        <v>4779</v>
      </c>
      <c r="W24" s="20">
        <v>1163</v>
      </c>
      <c r="X24" s="20">
        <v>1163</v>
      </c>
      <c r="Y24" s="20"/>
      <c r="Z24" s="20"/>
      <c r="AA24" s="20"/>
      <c r="AB24" s="20"/>
      <c r="AC24" s="20"/>
      <c r="AD24" s="20"/>
      <c r="AE24" s="20">
        <v>904</v>
      </c>
      <c r="AF24" s="42">
        <v>2712</v>
      </c>
      <c r="AG24" s="20">
        <v>1356</v>
      </c>
      <c r="AH24" s="43">
        <v>1356</v>
      </c>
      <c r="AI24" s="2">
        <f t="shared" si="4"/>
        <v>2519</v>
      </c>
      <c r="AJ24" s="2">
        <f t="shared" si="5"/>
        <v>2260</v>
      </c>
      <c r="AK24" s="2">
        <f t="shared" si="3"/>
        <v>4779</v>
      </c>
    </row>
    <row r="25" spans="1:37" s="2" customFormat="1" ht="15" customHeight="1">
      <c r="A25" s="47" t="s">
        <v>42</v>
      </c>
      <c r="B25" s="48">
        <f>SUM(B15:B24)</f>
        <v>29149</v>
      </c>
      <c r="C25" s="48">
        <f>SUM(C15:C24)</f>
        <v>17017</v>
      </c>
      <c r="D25" s="48">
        <f>SUM(D15:D24)</f>
        <v>46166</v>
      </c>
      <c r="E25" s="49">
        <f t="shared" si="6"/>
        <v>63.139539921154096</v>
      </c>
      <c r="F25" s="49">
        <f t="shared" si="7"/>
        <v>36.860460078845904</v>
      </c>
      <c r="G25" s="50">
        <f>SUM(G15:G24)</f>
        <v>40483.53632099055</v>
      </c>
      <c r="H25" s="50">
        <f>SUM(H15:H24)</f>
        <v>22732.463679009452</v>
      </c>
      <c r="I25" s="50">
        <f>SUM(I15:I24)</f>
        <v>63216</v>
      </c>
      <c r="J25" s="50">
        <f>SUM(K25:N25)</f>
        <v>22519</v>
      </c>
      <c r="K25" s="50">
        <f>SUM(K15:K24)</f>
        <v>5083</v>
      </c>
      <c r="L25" s="50">
        <f>SUM(L15:L24)</f>
        <v>5725</v>
      </c>
      <c r="M25" s="50">
        <f>SUM(M15:M24)</f>
        <v>5692</v>
      </c>
      <c r="N25" s="50">
        <f>SUM(N15:N24)</f>
        <v>6019</v>
      </c>
      <c r="O25" s="48">
        <f t="shared" si="1"/>
        <v>38197</v>
      </c>
      <c r="P25" s="48">
        <f>SUM(P15:P24)</f>
        <v>9586</v>
      </c>
      <c r="Q25" s="48">
        <f>SUM(Q15:Q24)</f>
        <v>9705</v>
      </c>
      <c r="R25" s="48">
        <f>SUM(R15:R24)</f>
        <v>9307</v>
      </c>
      <c r="S25" s="48">
        <f>SUM(S15:S24)</f>
        <v>9599</v>
      </c>
      <c r="T25" s="50">
        <f t="shared" si="21"/>
        <v>60716</v>
      </c>
      <c r="U25" s="50"/>
      <c r="V25" s="51">
        <f aca="true" t="shared" si="22" ref="V25:AH25">SUM(V12:V24)</f>
        <v>54867</v>
      </c>
      <c r="W25" s="51">
        <f t="shared" si="22"/>
        <v>41211</v>
      </c>
      <c r="X25" s="51">
        <f t="shared" si="22"/>
        <v>29450</v>
      </c>
      <c r="Y25" s="51">
        <f t="shared" si="22"/>
        <v>669</v>
      </c>
      <c r="Z25" s="51">
        <f t="shared" si="22"/>
        <v>4360</v>
      </c>
      <c r="AA25" s="51">
        <f t="shared" si="22"/>
        <v>5240</v>
      </c>
      <c r="AB25" s="51">
        <f t="shared" si="22"/>
        <v>204</v>
      </c>
      <c r="AC25" s="51">
        <f t="shared" si="22"/>
        <v>1084</v>
      </c>
      <c r="AD25" s="51">
        <f t="shared" si="22"/>
        <v>204</v>
      </c>
      <c r="AE25" s="51">
        <f t="shared" si="22"/>
        <v>9931</v>
      </c>
      <c r="AF25" s="52">
        <f t="shared" si="22"/>
        <v>3725</v>
      </c>
      <c r="AG25" s="53">
        <f t="shared" si="22"/>
        <v>1356</v>
      </c>
      <c r="AH25" s="54">
        <f t="shared" si="22"/>
        <v>2369</v>
      </c>
      <c r="AI25" s="2">
        <f t="shared" si="4"/>
        <v>42567</v>
      </c>
      <c r="AJ25" s="2">
        <f t="shared" si="5"/>
        <v>12300</v>
      </c>
      <c r="AK25" s="2">
        <f t="shared" si="3"/>
        <v>54867</v>
      </c>
    </row>
    <row r="26" spans="1:37" s="2" customFormat="1" ht="15.75" customHeight="1" thickBot="1">
      <c r="A26" s="55" t="s">
        <v>43</v>
      </c>
      <c r="B26" s="56" t="e">
        <f>B25+B11+#REF!</f>
        <v>#REF!</v>
      </c>
      <c r="C26" s="56" t="e">
        <f>C25+C11+#REF!</f>
        <v>#REF!</v>
      </c>
      <c r="D26" s="56" t="e">
        <f>D25+D11+#REF!</f>
        <v>#REF!</v>
      </c>
      <c r="E26" s="57" t="e">
        <f t="shared" si="6"/>
        <v>#REF!</v>
      </c>
      <c r="F26" s="57" t="e">
        <f t="shared" si="7"/>
        <v>#REF!</v>
      </c>
      <c r="G26" s="58" t="e">
        <f>SUM(#REF!+G11+G25)</f>
        <v>#REF!</v>
      </c>
      <c r="H26" s="58" t="e">
        <f>SUM(#REF!+H11+H25)</f>
        <v>#REF!</v>
      </c>
      <c r="I26" s="58" t="e">
        <f>SUM(#REF!+I11+I25)</f>
        <v>#REF!</v>
      </c>
      <c r="J26" s="58" t="e">
        <f>SUM(K26:N26)</f>
        <v>#REF!</v>
      </c>
      <c r="K26" s="58" t="e">
        <f>SUM(#REF!+K11+K25)</f>
        <v>#REF!</v>
      </c>
      <c r="L26" s="58" t="e">
        <f>SUM(#REF!+L11+L25)</f>
        <v>#REF!</v>
      </c>
      <c r="M26" s="58" t="e">
        <f>SUM(#REF!+M11+M25)</f>
        <v>#REF!</v>
      </c>
      <c r="N26" s="58" t="e">
        <f>SUM(#REF!+N11+N25)</f>
        <v>#REF!</v>
      </c>
      <c r="O26" s="56" t="e">
        <f t="shared" si="1"/>
        <v>#REF!</v>
      </c>
      <c r="P26" s="56" t="e">
        <f>#REF!+P11+P25</f>
        <v>#REF!</v>
      </c>
      <c r="Q26" s="56" t="e">
        <f>#REF!+Q11+Q25</f>
        <v>#REF!</v>
      </c>
      <c r="R26" s="56" t="e">
        <f>#REF!+R11+R25</f>
        <v>#REF!</v>
      </c>
      <c r="S26" s="56" t="e">
        <f>#REF!+S11+S25</f>
        <v>#REF!</v>
      </c>
      <c r="T26" s="58" t="e">
        <f t="shared" si="21"/>
        <v>#REF!</v>
      </c>
      <c r="U26" s="58"/>
      <c r="V26" s="59">
        <f>V7+V11+V25</f>
        <v>101573</v>
      </c>
      <c r="W26" s="59">
        <f aca="true" t="shared" si="23" ref="W26:AH26">W7+W11+W25</f>
        <v>82917</v>
      </c>
      <c r="X26" s="59">
        <f t="shared" si="23"/>
        <v>49610</v>
      </c>
      <c r="Y26" s="59">
        <f t="shared" si="23"/>
        <v>669</v>
      </c>
      <c r="Z26" s="59">
        <f t="shared" si="23"/>
        <v>4360</v>
      </c>
      <c r="AA26" s="59">
        <f t="shared" si="23"/>
        <v>20240</v>
      </c>
      <c r="AB26" s="59">
        <f t="shared" si="23"/>
        <v>204</v>
      </c>
      <c r="AC26" s="59">
        <f t="shared" si="23"/>
        <v>7630</v>
      </c>
      <c r="AD26" s="59">
        <f t="shared" si="23"/>
        <v>204</v>
      </c>
      <c r="AE26" s="59">
        <f t="shared" si="23"/>
        <v>14931</v>
      </c>
      <c r="AF26" s="59">
        <f t="shared" si="23"/>
        <v>3725</v>
      </c>
      <c r="AG26" s="59">
        <f t="shared" si="23"/>
        <v>1356</v>
      </c>
      <c r="AH26" s="59">
        <f t="shared" si="23"/>
        <v>2369</v>
      </c>
      <c r="AI26" s="2">
        <f t="shared" si="4"/>
        <v>84273</v>
      </c>
      <c r="AJ26" s="2">
        <f t="shared" si="5"/>
        <v>17300</v>
      </c>
      <c r="AK26" s="2">
        <f t="shared" si="3"/>
        <v>101573</v>
      </c>
    </row>
    <row r="28" s="2" customFormat="1" ht="30" customHeight="1"/>
    <row r="29" s="2" customFormat="1" ht="30" customHeight="1"/>
    <row r="30" spans="10:14" ht="30" customHeight="1">
      <c r="J30" s="2"/>
      <c r="K30" s="2"/>
      <c r="L30" s="2"/>
      <c r="M30" s="2"/>
      <c r="N30" s="2"/>
    </row>
    <row r="31" spans="10:14" ht="30" customHeight="1">
      <c r="J31" s="2"/>
      <c r="K31" s="2"/>
      <c r="L31" s="2"/>
      <c r="M31" s="2"/>
      <c r="N31" s="2"/>
    </row>
    <row r="32" spans="10:14" ht="30" customHeight="1">
      <c r="J32" s="2"/>
      <c r="K32" s="2"/>
      <c r="L32" s="2"/>
      <c r="M32" s="2"/>
      <c r="N32" s="2"/>
    </row>
  </sheetData>
  <sheetProtection/>
  <mergeCells count="16">
    <mergeCell ref="P4:S4"/>
    <mergeCell ref="J4:J5"/>
    <mergeCell ref="K4:N4"/>
    <mergeCell ref="V4:V5"/>
    <mergeCell ref="W4:W5"/>
    <mergeCell ref="G4:I4"/>
    <mergeCell ref="X4:AD4"/>
    <mergeCell ref="AF4:AF5"/>
    <mergeCell ref="AG4:AH4"/>
    <mergeCell ref="AE1:AH1"/>
    <mergeCell ref="A2:AH2"/>
    <mergeCell ref="AE4:AE5"/>
    <mergeCell ref="T4:T5"/>
    <mergeCell ref="O4:O5"/>
    <mergeCell ref="A4:A5"/>
    <mergeCell ref="B4:F4"/>
  </mergeCells>
  <printOptions/>
  <pageMargins left="0" right="0" top="0.7874015748031497" bottom="0" header="0.9055118110236221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Victor</cp:lastModifiedBy>
  <cp:lastPrinted>2012-03-11T11:02:17Z</cp:lastPrinted>
  <dcterms:created xsi:type="dcterms:W3CDTF">2009-01-29T09:19:54Z</dcterms:created>
  <dcterms:modified xsi:type="dcterms:W3CDTF">2012-05-22T09:51:09Z</dcterms:modified>
  <cp:category/>
  <cp:version/>
  <cp:contentType/>
  <cp:contentStatus/>
</cp:coreProperties>
</file>