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<sst xmlns="http://schemas.openxmlformats.org/spreadsheetml/2006/main" count="190" uniqueCount="132">
  <si>
    <t>№</t>
  </si>
  <si>
    <t>№ НПА</t>
  </si>
  <si>
    <t>МКБ 10</t>
  </si>
  <si>
    <t>Нозология</t>
  </si>
  <si>
    <t>количество 
пролеченных</t>
  </si>
  <si>
    <t>объем финансирвоания из средств ФФОМС       (в руб.коп.)</t>
  </si>
  <si>
    <t>группа 200 подстатьи 211, 213</t>
  </si>
  <si>
    <t>группа 300 подстатья 340</t>
  </si>
  <si>
    <t>итого</t>
  </si>
  <si>
    <t>взрослые</t>
  </si>
  <si>
    <t>дети</t>
  </si>
  <si>
    <t>Зарплата и начисления</t>
  </si>
  <si>
    <t>Питание</t>
  </si>
  <si>
    <t>Мягкий инвентарь</t>
  </si>
  <si>
    <t xml:space="preserve">медикаменты, перевязочные ср-ва,
мед. инструментарий, реактивы, химикаты, стекло, химпосуда для лабораторных исследований
</t>
  </si>
  <si>
    <t>Болезни системы кровообращения</t>
  </si>
  <si>
    <t>Острый и повторный инфаркт 
миокарда</t>
  </si>
  <si>
    <t>в том числе по уровням оказания помощи:</t>
  </si>
  <si>
    <t>1.1.</t>
  </si>
  <si>
    <t>ГУ "Республиканская б-ца им. П.П. Жемчуева"</t>
  </si>
  <si>
    <t>1.2.</t>
  </si>
  <si>
    <t>Центральные районные больницы</t>
  </si>
  <si>
    <t xml:space="preserve">Инсульт </t>
  </si>
  <si>
    <t>2.1.</t>
  </si>
  <si>
    <t>2.2.</t>
  </si>
  <si>
    <t>ИТОГО по болезням системы 
кровообращения</t>
  </si>
  <si>
    <t>Онкология</t>
  </si>
  <si>
    <t>ГУ "Калмыцкий республиканский онкологический диспансер"</t>
  </si>
  <si>
    <t>C50</t>
  </si>
  <si>
    <t>Рак молочной 
железы</t>
  </si>
  <si>
    <t>Рак трахеи, бронхов, 
легкого</t>
  </si>
  <si>
    <t>Д00.2 С16</t>
  </si>
  <si>
    <t>Рак желудка</t>
  </si>
  <si>
    <t>С18, С19</t>
  </si>
  <si>
    <t>Рак ободочной кишки</t>
  </si>
  <si>
    <t>Рак прямой кишки</t>
  </si>
  <si>
    <t>776 
699 
779</t>
  </si>
  <si>
    <t>С53, С54, С56</t>
  </si>
  <si>
    <t>Рак шейки и тела матки, яичников</t>
  </si>
  <si>
    <t>ИТОГО по онкологии</t>
  </si>
  <si>
    <t>Болезни органов дыхания</t>
  </si>
  <si>
    <t>J45</t>
  </si>
  <si>
    <t>Бронхиальная 
астма</t>
  </si>
  <si>
    <t>ГУ "Республиканская детская б-ца"</t>
  </si>
  <si>
    <t>Болезни органов пищеварения</t>
  </si>
  <si>
    <t>611
612</t>
  </si>
  <si>
    <t>К25
К26</t>
  </si>
  <si>
    <t>Язвенная болезнь 
желудка и 12-ти перстной кишки</t>
  </si>
  <si>
    <t>ИТОГО по болезням органов пищеварения</t>
  </si>
  <si>
    <t xml:space="preserve">структура расходов 1 случая лечения (в руб.коп.) взрослые </t>
  </si>
  <si>
    <t>структура расходов 1 случая лечения (в руб.коп.) дети</t>
  </si>
  <si>
    <t>К70.3, К74.3, К74.4, К74.5, К74.6</t>
  </si>
  <si>
    <t>Цирроз печени</t>
  </si>
  <si>
    <t>Острый панкреатит</t>
  </si>
  <si>
    <t xml:space="preserve">Травматология </t>
  </si>
  <si>
    <t>ИТОГО по травматологии</t>
  </si>
  <si>
    <t>Отдельные состояния, возникающие в перинатальном периоде, врожденные аномалии и пороки развития</t>
  </si>
  <si>
    <t>P22.0</t>
  </si>
  <si>
    <t>Синдром 
дыхательных расстройств у новорожденных</t>
  </si>
  <si>
    <t>ИТОГО по отдельным состояниям, возникающим в перинатальном периоде, врожденным аномалиям и порокам развития</t>
  </si>
  <si>
    <t>Пневмонии</t>
  </si>
  <si>
    <t>3.1.</t>
  </si>
  <si>
    <t>Итого по болезням органов дыхания</t>
  </si>
  <si>
    <t>Всего</t>
  </si>
  <si>
    <t xml:space="preserve">                                                          Стоимость 1 случая лечения за счет федеральных средств в 2012 году</t>
  </si>
  <si>
    <t>Эссенциальная артер.гипертания</t>
  </si>
  <si>
    <t>Сердечн.недостат.</t>
  </si>
  <si>
    <t>БУ РК "Республиканский госпиталь ветеранов войн"</t>
  </si>
  <si>
    <t>4.1.</t>
  </si>
  <si>
    <t>4.2.</t>
  </si>
  <si>
    <t>С61</t>
  </si>
  <si>
    <t>Рак предстательной железы</t>
  </si>
  <si>
    <t>J13, 
J14, J15.0 - J15.6, J15.8, J15.9, J16.0,J16.1, J16.8, J18.0- J18.2, J18.8,J85,1</t>
  </si>
  <si>
    <t>ГУЗ "РЦСВМП"</t>
  </si>
  <si>
    <t>122     404</t>
  </si>
  <si>
    <t>772       9</t>
  </si>
  <si>
    <t>С20       С21.1</t>
  </si>
  <si>
    <t>817     780</t>
  </si>
  <si>
    <t>С33        С34</t>
  </si>
  <si>
    <t>651      699</t>
  </si>
  <si>
    <t>К86.1    К85.0</t>
  </si>
  <si>
    <t>Эндокринология</t>
  </si>
  <si>
    <t>Е10              Е10.0             Е10.1           Е11             Е11.0           Е11.1</t>
  </si>
  <si>
    <t>Сахарный диабет</t>
  </si>
  <si>
    <t>ИТОГО по эндокринологии</t>
  </si>
  <si>
    <t>S32.0
S32.2     S33.0     S33.1</t>
  </si>
  <si>
    <t>Перелом пояснично-крестцового отдела позвоночника и костей таза</t>
  </si>
  <si>
    <t>19.1.</t>
  </si>
  <si>
    <t>19.2.</t>
  </si>
  <si>
    <t>19.3.</t>
  </si>
  <si>
    <t>Перелом костей голени</t>
  </si>
  <si>
    <t>S82.1-
S82.3     S82.7         S82.9</t>
  </si>
  <si>
    <t>S02.1      S02.2       S02.7      S02.8         S02.9        T90.2</t>
  </si>
  <si>
    <t>20.1.</t>
  </si>
  <si>
    <t>20.2.</t>
  </si>
  <si>
    <t>20.3.</t>
  </si>
  <si>
    <t>21.1.</t>
  </si>
  <si>
    <t>818     780</t>
  </si>
  <si>
    <t>773       9</t>
  </si>
  <si>
    <t>777 
699 
779</t>
  </si>
  <si>
    <t>20.4.</t>
  </si>
  <si>
    <t>20.5.</t>
  </si>
  <si>
    <t>21.2.</t>
  </si>
  <si>
    <t>21.3.</t>
  </si>
  <si>
    <t>22.1.</t>
  </si>
  <si>
    <t>22.2.</t>
  </si>
  <si>
    <t>23.1.</t>
  </si>
  <si>
    <t>23.2.</t>
  </si>
  <si>
    <t>23.3.</t>
  </si>
  <si>
    <t>24.1.</t>
  </si>
  <si>
    <t>24.2.</t>
  </si>
  <si>
    <t>25.1.</t>
  </si>
  <si>
    <t>25.2.</t>
  </si>
  <si>
    <t>25.3.</t>
  </si>
  <si>
    <t>26.1.</t>
  </si>
  <si>
    <t>26.2.</t>
  </si>
  <si>
    <t>26.3.</t>
  </si>
  <si>
    <t>27.1.</t>
  </si>
  <si>
    <t>28.1.</t>
  </si>
  <si>
    <t>1.3.</t>
  </si>
  <si>
    <t>2.3.</t>
  </si>
  <si>
    <t>I 21 I 22</t>
  </si>
  <si>
    <t>I 10</t>
  </si>
  <si>
    <t>I 50</t>
  </si>
  <si>
    <t>I60-I60.9  I61-I61.9  I63 I64  G45 I65.0 I65.2 I65.3 I65.8</t>
  </si>
  <si>
    <t>Средняя стоимость 1 дня лечения за счет федеральных средств (в руб.коп.)</t>
  </si>
  <si>
    <t>28.2.</t>
  </si>
  <si>
    <t>БУ РК "Перинатальный центр"</t>
  </si>
  <si>
    <t>28.3.</t>
  </si>
  <si>
    <t>МБУ "Родильный дом им.О.А.Шунгаевой"</t>
  </si>
  <si>
    <t>Приложение №1</t>
  </si>
  <si>
    <t>Переломы свода черепа и лицевых костей, последствия перелома черепа и костей лица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</si>
</sst>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16" fontId="2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3" fontId="49" fillId="16" borderId="10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9" fillId="16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2" fillId="0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4" fontId="5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4" fontId="48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4" fontId="52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4" fontId="48" fillId="0" borderId="16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53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4" borderId="12" xfId="0" applyFont="1" applyFill="1" applyBorder="1" applyAlignment="1">
      <alignment horizontal="left" wrapText="1"/>
    </xf>
    <xf numFmtId="0" fontId="4" fillId="34" borderId="17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9" fillId="16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zoomScale="90" zoomScaleNormal="90" zoomScalePageLayoutView="0" workbookViewId="0" topLeftCell="A1">
      <selection activeCell="U8" sqref="U8"/>
    </sheetView>
  </sheetViews>
  <sheetFormatPr defaultColWidth="9.140625" defaultRowHeight="15"/>
  <cols>
    <col min="1" max="1" width="5.57421875" style="0" customWidth="1"/>
    <col min="2" max="2" width="6.28125" style="0" customWidth="1"/>
    <col min="3" max="3" width="9.140625" style="0" customWidth="1"/>
    <col min="4" max="4" width="21.7109375" style="0" customWidth="1"/>
    <col min="5" max="5" width="7.140625" style="0" customWidth="1"/>
    <col min="6" max="6" width="7.8515625" style="0" customWidth="1"/>
    <col min="7" max="7" width="9.00390625" style="0" customWidth="1"/>
    <col min="8" max="8" width="10.8515625" style="0" customWidth="1"/>
    <col min="9" max="9" width="9.57421875" style="0" customWidth="1"/>
    <col min="10" max="10" width="8.00390625" style="0" customWidth="1"/>
    <col min="11" max="11" width="7.421875" style="0" customWidth="1"/>
    <col min="12" max="12" width="13.00390625" style="0" customWidth="1"/>
    <col min="13" max="13" width="10.57421875" style="0" customWidth="1"/>
    <col min="14" max="14" width="10.7109375" style="0" customWidth="1"/>
    <col min="15" max="15" width="8.7109375" style="0" customWidth="1"/>
    <col min="16" max="16" width="8.57421875" style="0" customWidth="1"/>
    <col min="17" max="17" width="10.8515625" style="0" customWidth="1"/>
    <col min="18" max="18" width="9.421875" style="0" customWidth="1"/>
    <col min="19" max="19" width="15.57421875" style="0" customWidth="1"/>
    <col min="21" max="21" width="13.28125" style="0" bestFit="1" customWidth="1"/>
    <col min="254" max="254" width="7.57421875" style="0" customWidth="1"/>
    <col min="255" max="255" width="6.57421875" style="0" customWidth="1"/>
    <col min="256" max="16384" width="7.8515625" style="0" customWidth="1"/>
  </cols>
  <sheetData>
    <row r="1" spans="17:18" ht="14.25">
      <c r="Q1" s="23"/>
      <c r="R1" s="23" t="s">
        <v>130</v>
      </c>
    </row>
    <row r="2" spans="5:15" ht="18">
      <c r="E2" s="54" t="s">
        <v>64</v>
      </c>
      <c r="F2" s="23"/>
      <c r="G2" s="23"/>
      <c r="H2" s="55"/>
      <c r="I2" s="55"/>
      <c r="J2" s="55"/>
      <c r="K2" s="55"/>
      <c r="L2" s="55"/>
      <c r="M2" s="56"/>
      <c r="N2" s="56"/>
      <c r="O2" s="56"/>
    </row>
    <row r="3" spans="1:19" ht="12.75" customHeight="1">
      <c r="A3" s="102" t="s">
        <v>0</v>
      </c>
      <c r="B3" s="102" t="s">
        <v>1</v>
      </c>
      <c r="C3" s="102" t="s">
        <v>2</v>
      </c>
      <c r="D3" s="102" t="s">
        <v>3</v>
      </c>
      <c r="E3" s="103" t="s">
        <v>4</v>
      </c>
      <c r="F3" s="103"/>
      <c r="G3" s="104" t="s">
        <v>125</v>
      </c>
      <c r="H3" s="105"/>
      <c r="I3" s="103" t="s">
        <v>49</v>
      </c>
      <c r="J3" s="103"/>
      <c r="K3" s="103"/>
      <c r="L3" s="103"/>
      <c r="M3" s="103"/>
      <c r="N3" s="103" t="s">
        <v>50</v>
      </c>
      <c r="O3" s="103"/>
      <c r="P3" s="103"/>
      <c r="Q3" s="103"/>
      <c r="R3" s="103"/>
      <c r="S3" s="108" t="s">
        <v>5</v>
      </c>
    </row>
    <row r="4" spans="1:19" ht="37.5" customHeight="1">
      <c r="A4" s="102"/>
      <c r="B4" s="102"/>
      <c r="C4" s="102"/>
      <c r="D4" s="102"/>
      <c r="E4" s="103"/>
      <c r="F4" s="103"/>
      <c r="G4" s="106"/>
      <c r="H4" s="107"/>
      <c r="I4" s="44" t="s">
        <v>6</v>
      </c>
      <c r="J4" s="111" t="s">
        <v>7</v>
      </c>
      <c r="K4" s="112"/>
      <c r="L4" s="113"/>
      <c r="M4" s="114" t="s">
        <v>8</v>
      </c>
      <c r="N4" s="45" t="s">
        <v>6</v>
      </c>
      <c r="O4" s="114" t="s">
        <v>7</v>
      </c>
      <c r="P4" s="114"/>
      <c r="Q4" s="114"/>
      <c r="R4" s="114" t="s">
        <v>8</v>
      </c>
      <c r="S4" s="109"/>
    </row>
    <row r="5" spans="1:19" ht="129.75" customHeight="1">
      <c r="A5" s="102"/>
      <c r="B5" s="102"/>
      <c r="C5" s="102"/>
      <c r="D5" s="102"/>
      <c r="E5" s="46" t="s">
        <v>9</v>
      </c>
      <c r="F5" s="42" t="s">
        <v>10</v>
      </c>
      <c r="G5" s="46" t="s">
        <v>9</v>
      </c>
      <c r="H5" s="42" t="s">
        <v>10</v>
      </c>
      <c r="I5" s="43" t="s">
        <v>11</v>
      </c>
      <c r="J5" s="43" t="s">
        <v>12</v>
      </c>
      <c r="K5" s="43" t="s">
        <v>13</v>
      </c>
      <c r="L5" s="43" t="s">
        <v>14</v>
      </c>
      <c r="M5" s="114"/>
      <c r="N5" s="45" t="s">
        <v>11</v>
      </c>
      <c r="O5" s="45" t="s">
        <v>12</v>
      </c>
      <c r="P5" s="45" t="s">
        <v>13</v>
      </c>
      <c r="Q5" s="45" t="s">
        <v>14</v>
      </c>
      <c r="R5" s="114"/>
      <c r="S5" s="110"/>
    </row>
    <row r="6" spans="1:19" ht="17.25" customHeight="1">
      <c r="A6" s="115" t="s">
        <v>15</v>
      </c>
      <c r="B6" s="116"/>
      <c r="C6" s="116"/>
      <c r="D6" s="117"/>
      <c r="E6" s="1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</row>
    <row r="7" spans="1:19" ht="40.5" customHeight="1">
      <c r="A7" s="4">
        <v>1</v>
      </c>
      <c r="B7" s="5">
        <v>548</v>
      </c>
      <c r="C7" s="29" t="s">
        <v>121</v>
      </c>
      <c r="D7" s="28" t="s">
        <v>16</v>
      </c>
      <c r="E7" s="27">
        <f>SUM(E9:E11)</f>
        <v>372</v>
      </c>
      <c r="F7" s="8"/>
      <c r="G7" s="47"/>
      <c r="H7" s="9"/>
      <c r="I7" s="9"/>
      <c r="J7" s="9"/>
      <c r="K7" s="9"/>
      <c r="L7" s="9"/>
      <c r="M7" s="9"/>
      <c r="N7" s="3"/>
      <c r="O7" s="3"/>
      <c r="P7" s="3"/>
      <c r="Q7" s="3"/>
      <c r="R7" s="3"/>
      <c r="S7" s="47">
        <v>22847168.64</v>
      </c>
    </row>
    <row r="8" spans="1:19" ht="14.25">
      <c r="A8" s="90" t="s">
        <v>17</v>
      </c>
      <c r="B8" s="91"/>
      <c r="C8" s="91"/>
      <c r="D8" s="92"/>
      <c r="E8" s="8"/>
      <c r="F8" s="8"/>
      <c r="G8" s="9"/>
      <c r="H8" s="9"/>
      <c r="I8" s="9"/>
      <c r="J8" s="9"/>
      <c r="K8" s="9"/>
      <c r="L8" s="9"/>
      <c r="M8" s="3"/>
      <c r="N8" s="3"/>
      <c r="O8" s="3"/>
      <c r="P8" s="3"/>
      <c r="Q8" s="3"/>
      <c r="R8" s="3"/>
      <c r="S8" s="9"/>
    </row>
    <row r="9" spans="1:19" ht="14.25">
      <c r="A9" s="10" t="s">
        <v>18</v>
      </c>
      <c r="B9" s="90" t="s">
        <v>19</v>
      </c>
      <c r="C9" s="91"/>
      <c r="D9" s="92"/>
      <c r="E9" s="8">
        <v>317</v>
      </c>
      <c r="F9" s="8"/>
      <c r="G9" s="9">
        <v>3412.06</v>
      </c>
      <c r="H9" s="9"/>
      <c r="I9" s="9">
        <v>8721.23104</v>
      </c>
      <c r="J9" s="9">
        <v>2456.6848</v>
      </c>
      <c r="K9" s="9">
        <v>737.0054399999999</v>
      </c>
      <c r="L9" s="9">
        <v>49502.19871999999</v>
      </c>
      <c r="M9" s="9">
        <v>61417.119999999995</v>
      </c>
      <c r="N9" s="3"/>
      <c r="O9" s="3"/>
      <c r="P9" s="3"/>
      <c r="Q9" s="3"/>
      <c r="R9" s="3"/>
      <c r="S9" s="9">
        <f>E9*G9</f>
        <v>1081623.02</v>
      </c>
    </row>
    <row r="10" spans="1:19" ht="14.25">
      <c r="A10" s="4" t="s">
        <v>20</v>
      </c>
      <c r="B10" s="90" t="s">
        <v>21</v>
      </c>
      <c r="C10" s="91"/>
      <c r="D10" s="92"/>
      <c r="E10" s="8">
        <v>35</v>
      </c>
      <c r="F10" s="8"/>
      <c r="G10" s="9">
        <v>3412.06</v>
      </c>
      <c r="H10" s="9"/>
      <c r="I10" s="9">
        <v>8721.23104</v>
      </c>
      <c r="J10" s="9">
        <v>2456.6848</v>
      </c>
      <c r="K10" s="9">
        <v>737.0054399999999</v>
      </c>
      <c r="L10" s="9">
        <v>49502.19871999999</v>
      </c>
      <c r="M10" s="9">
        <v>61417.119999999995</v>
      </c>
      <c r="N10" s="3"/>
      <c r="O10" s="3"/>
      <c r="P10" s="3"/>
      <c r="Q10" s="3"/>
      <c r="R10" s="3"/>
      <c r="S10" s="9">
        <f>E10*G10</f>
        <v>119422.09999999999</v>
      </c>
    </row>
    <row r="11" spans="1:19" ht="14.25">
      <c r="A11" s="4" t="s">
        <v>119</v>
      </c>
      <c r="B11" s="90" t="s">
        <v>67</v>
      </c>
      <c r="C11" s="91"/>
      <c r="D11" s="92"/>
      <c r="E11" s="8">
        <v>20</v>
      </c>
      <c r="F11" s="8"/>
      <c r="G11" s="9">
        <v>3412.06</v>
      </c>
      <c r="H11" s="9"/>
      <c r="I11" s="9">
        <v>8721.23104</v>
      </c>
      <c r="J11" s="9">
        <v>2456.6848</v>
      </c>
      <c r="K11" s="9">
        <v>737.0054399999999</v>
      </c>
      <c r="L11" s="9">
        <v>49502.19871999999</v>
      </c>
      <c r="M11" s="9">
        <v>61417.119999999995</v>
      </c>
      <c r="N11" s="3"/>
      <c r="O11" s="3"/>
      <c r="P11" s="3"/>
      <c r="Q11" s="3"/>
      <c r="R11" s="3"/>
      <c r="S11" s="9">
        <f>E11*G11</f>
        <v>68241.2</v>
      </c>
    </row>
    <row r="12" spans="1:19" ht="73.5" customHeight="1">
      <c r="A12" s="4">
        <v>2</v>
      </c>
      <c r="B12" s="11">
        <v>513</v>
      </c>
      <c r="C12" s="34" t="s">
        <v>124</v>
      </c>
      <c r="D12" s="27" t="s">
        <v>22</v>
      </c>
      <c r="E12" s="27">
        <f>E14+E15+E16</f>
        <v>634</v>
      </c>
      <c r="F12" s="8"/>
      <c r="G12" s="47"/>
      <c r="H12" s="9"/>
      <c r="I12" s="9"/>
      <c r="J12" s="9"/>
      <c r="K12" s="9"/>
      <c r="L12" s="9"/>
      <c r="M12" s="9"/>
      <c r="N12" s="3"/>
      <c r="O12" s="3"/>
      <c r="P12" s="3"/>
      <c r="Q12" s="3"/>
      <c r="R12" s="3"/>
      <c r="S12" s="47">
        <v>41504626.14</v>
      </c>
    </row>
    <row r="13" spans="1:19" ht="14.25">
      <c r="A13" s="90" t="s">
        <v>17</v>
      </c>
      <c r="B13" s="91"/>
      <c r="C13" s="91"/>
      <c r="D13" s="92"/>
      <c r="E13" s="8"/>
      <c r="F13" s="8"/>
      <c r="G13" s="9"/>
      <c r="H13" s="9"/>
      <c r="I13" s="9"/>
      <c r="J13" s="9"/>
      <c r="K13" s="9"/>
      <c r="L13" s="9"/>
      <c r="M13" s="3"/>
      <c r="N13" s="3"/>
      <c r="O13" s="3"/>
      <c r="P13" s="3"/>
      <c r="Q13" s="3"/>
      <c r="R13" s="3"/>
      <c r="S13" s="9"/>
    </row>
    <row r="14" spans="1:19" ht="14.25">
      <c r="A14" s="4" t="s">
        <v>23</v>
      </c>
      <c r="B14" s="90" t="s">
        <v>19</v>
      </c>
      <c r="C14" s="91"/>
      <c r="D14" s="92"/>
      <c r="E14" s="8">
        <v>380</v>
      </c>
      <c r="F14" s="8"/>
      <c r="G14" s="9">
        <v>3117.367142857143</v>
      </c>
      <c r="H14" s="9"/>
      <c r="I14" s="9">
        <v>9819.7065</v>
      </c>
      <c r="J14" s="9">
        <v>4058.81202</v>
      </c>
      <c r="K14" s="9">
        <v>785.5765200000001</v>
      </c>
      <c r="L14" s="9">
        <v>50800.61495999999</v>
      </c>
      <c r="M14" s="9">
        <v>65464.70999999999</v>
      </c>
      <c r="N14" s="3"/>
      <c r="O14" s="3"/>
      <c r="P14" s="3"/>
      <c r="Q14" s="3"/>
      <c r="R14" s="3"/>
      <c r="S14" s="9">
        <f>E14*G14</f>
        <v>1184599.5142857144</v>
      </c>
    </row>
    <row r="15" spans="1:19" ht="14.25">
      <c r="A15" s="4" t="s">
        <v>24</v>
      </c>
      <c r="B15" s="90" t="s">
        <v>21</v>
      </c>
      <c r="C15" s="91"/>
      <c r="D15" s="92"/>
      <c r="E15" s="8">
        <v>234</v>
      </c>
      <c r="F15" s="8"/>
      <c r="G15" s="9">
        <v>3117.367142857143</v>
      </c>
      <c r="H15" s="9"/>
      <c r="I15" s="9">
        <v>9819.7065</v>
      </c>
      <c r="J15" s="9">
        <v>4058.81202</v>
      </c>
      <c r="K15" s="9">
        <v>785.5765200000001</v>
      </c>
      <c r="L15" s="9">
        <v>50800.61495999999</v>
      </c>
      <c r="M15" s="9">
        <v>65464.70999999999</v>
      </c>
      <c r="N15" s="3"/>
      <c r="O15" s="3"/>
      <c r="P15" s="3"/>
      <c r="Q15" s="3"/>
      <c r="R15" s="3"/>
      <c r="S15" s="9">
        <f>E15*G15</f>
        <v>729463.9114285714</v>
      </c>
    </row>
    <row r="16" spans="1:19" ht="14.25">
      <c r="A16" s="4" t="s">
        <v>120</v>
      </c>
      <c r="B16" s="90" t="s">
        <v>67</v>
      </c>
      <c r="C16" s="91"/>
      <c r="D16" s="92"/>
      <c r="E16" s="32">
        <v>20</v>
      </c>
      <c r="F16" s="8"/>
      <c r="G16" s="9">
        <v>3117.367142857143</v>
      </c>
      <c r="H16" s="9"/>
      <c r="I16" s="9">
        <v>9819.7065</v>
      </c>
      <c r="J16" s="9">
        <v>4058.81202</v>
      </c>
      <c r="K16" s="9">
        <v>785.5765200000001</v>
      </c>
      <c r="L16" s="9">
        <v>50800.61495999999</v>
      </c>
      <c r="M16" s="9">
        <v>65464.70999999999</v>
      </c>
      <c r="N16" s="3"/>
      <c r="O16" s="3"/>
      <c r="P16" s="3"/>
      <c r="Q16" s="3"/>
      <c r="R16" s="3"/>
      <c r="S16" s="9">
        <f>E16*G16</f>
        <v>62347.34285714286</v>
      </c>
    </row>
    <row r="17" spans="1:19" ht="21">
      <c r="A17" s="4">
        <v>3</v>
      </c>
      <c r="B17" s="24"/>
      <c r="C17" s="29" t="s">
        <v>122</v>
      </c>
      <c r="D17" s="30" t="s">
        <v>65</v>
      </c>
      <c r="E17" s="31">
        <f>SUM(E18:E18)</f>
        <v>130</v>
      </c>
      <c r="F17" s="27">
        <v>0</v>
      </c>
      <c r="G17" s="47"/>
      <c r="H17" s="9"/>
      <c r="I17" s="9"/>
      <c r="J17" s="9"/>
      <c r="K17" s="9"/>
      <c r="L17" s="9"/>
      <c r="M17" s="9"/>
      <c r="N17" s="3"/>
      <c r="O17" s="3"/>
      <c r="P17" s="3"/>
      <c r="Q17" s="3"/>
      <c r="R17" s="3"/>
      <c r="S17" s="47">
        <v>1345908.2</v>
      </c>
    </row>
    <row r="18" spans="1:19" ht="14.25">
      <c r="A18" s="4" t="s">
        <v>61</v>
      </c>
      <c r="B18" s="90" t="s">
        <v>19</v>
      </c>
      <c r="C18" s="91"/>
      <c r="D18" s="92"/>
      <c r="E18" s="32">
        <v>130</v>
      </c>
      <c r="F18" s="8"/>
      <c r="G18" s="9">
        <v>862.7616666666667</v>
      </c>
      <c r="H18" s="9"/>
      <c r="I18" s="9">
        <v>1822.15264</v>
      </c>
      <c r="J18" s="9">
        <v>414.12559999999996</v>
      </c>
      <c r="K18" s="9">
        <v>124.23767999999998</v>
      </c>
      <c r="L18" s="9">
        <v>7992.62408</v>
      </c>
      <c r="M18" s="9">
        <v>10353.14</v>
      </c>
      <c r="N18" s="3"/>
      <c r="O18" s="3"/>
      <c r="P18" s="3"/>
      <c r="Q18" s="3"/>
      <c r="R18" s="3"/>
      <c r="S18" s="9">
        <f>E18*G18</f>
        <v>112159.01666666666</v>
      </c>
    </row>
    <row r="19" spans="1:19" ht="14.25">
      <c r="A19" s="4">
        <v>4</v>
      </c>
      <c r="B19" s="57"/>
      <c r="C19" s="29" t="s">
        <v>123</v>
      </c>
      <c r="D19" s="65" t="s">
        <v>66</v>
      </c>
      <c r="E19" s="31">
        <v>400</v>
      </c>
      <c r="F19" s="8"/>
      <c r="G19" s="9"/>
      <c r="H19" s="9"/>
      <c r="I19" s="9"/>
      <c r="J19" s="9"/>
      <c r="K19" s="9"/>
      <c r="L19" s="9"/>
      <c r="M19" s="9"/>
      <c r="N19" s="3"/>
      <c r="O19" s="3"/>
      <c r="P19" s="3"/>
      <c r="Q19" s="3"/>
      <c r="R19" s="3"/>
      <c r="S19" s="47">
        <v>12248304</v>
      </c>
    </row>
    <row r="20" spans="1:19" ht="14.25">
      <c r="A20" s="4" t="s">
        <v>68</v>
      </c>
      <c r="B20" s="90" t="s">
        <v>19</v>
      </c>
      <c r="C20" s="91"/>
      <c r="D20" s="92"/>
      <c r="E20" s="32">
        <v>355</v>
      </c>
      <c r="F20" s="8"/>
      <c r="G20" s="9">
        <v>1275.865</v>
      </c>
      <c r="H20" s="9"/>
      <c r="I20" s="9">
        <v>4593.114</v>
      </c>
      <c r="J20" s="9">
        <v>1224.8303999999998</v>
      </c>
      <c r="K20" s="9">
        <v>367.44912</v>
      </c>
      <c r="L20" s="9">
        <v>24435.366479999997</v>
      </c>
      <c r="M20" s="9">
        <v>30620.759999999995</v>
      </c>
      <c r="N20" s="3"/>
      <c r="O20" s="3"/>
      <c r="P20" s="3"/>
      <c r="Q20" s="3"/>
      <c r="R20" s="3"/>
      <c r="S20" s="9">
        <f>E20*G20</f>
        <v>452932.075</v>
      </c>
    </row>
    <row r="21" spans="1:19" ht="14.25">
      <c r="A21" s="4" t="s">
        <v>69</v>
      </c>
      <c r="B21" s="90" t="s">
        <v>67</v>
      </c>
      <c r="C21" s="91"/>
      <c r="D21" s="92"/>
      <c r="E21" s="32">
        <v>45</v>
      </c>
      <c r="F21" s="8"/>
      <c r="G21" s="9">
        <v>1275.865</v>
      </c>
      <c r="H21" s="9"/>
      <c r="I21" s="9">
        <v>4593.114</v>
      </c>
      <c r="J21" s="9">
        <v>1224.8303999999998</v>
      </c>
      <c r="K21" s="9">
        <v>367.44912</v>
      </c>
      <c r="L21" s="9">
        <v>24435.366479999997</v>
      </c>
      <c r="M21" s="9">
        <v>30620.759999999995</v>
      </c>
      <c r="N21" s="3"/>
      <c r="O21" s="3"/>
      <c r="P21" s="3"/>
      <c r="Q21" s="3"/>
      <c r="R21" s="3"/>
      <c r="S21" s="9">
        <f>E21*G21</f>
        <v>57413.925</v>
      </c>
    </row>
    <row r="22" spans="1:19" ht="24" customHeight="1">
      <c r="A22" s="21"/>
      <c r="B22" s="118" t="s">
        <v>25</v>
      </c>
      <c r="C22" s="119"/>
      <c r="D22" s="120"/>
      <c r="E22" s="33">
        <f>E7+E12+E17+E19</f>
        <v>1536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2">
        <f>S7+S12+S17+S19</f>
        <v>77946006.98</v>
      </c>
    </row>
    <row r="23" spans="1:19" ht="21.75" customHeight="1">
      <c r="A23" s="121" t="s">
        <v>26</v>
      </c>
      <c r="B23" s="122"/>
      <c r="C23" s="122"/>
      <c r="D23" s="123"/>
      <c r="E23" s="27">
        <v>982</v>
      </c>
      <c r="F23" s="8"/>
      <c r="G23" s="47"/>
      <c r="H23" s="9"/>
      <c r="I23" s="9"/>
      <c r="J23" s="9"/>
      <c r="K23" s="9"/>
      <c r="L23" s="9"/>
      <c r="M23" s="3"/>
      <c r="N23" s="3"/>
      <c r="O23" s="3"/>
      <c r="P23" s="3"/>
      <c r="Q23" s="3"/>
      <c r="R23" s="3"/>
      <c r="S23" s="9">
        <f>S25+S33</f>
        <v>35410492.70999999</v>
      </c>
    </row>
    <row r="24" spans="1:19" ht="12.75" customHeight="1">
      <c r="A24" s="90" t="s">
        <v>17</v>
      </c>
      <c r="B24" s="91"/>
      <c r="C24" s="91"/>
      <c r="D24" s="92"/>
      <c r="E24" s="8"/>
      <c r="F24" s="8"/>
      <c r="G24" s="9"/>
      <c r="H24" s="9"/>
      <c r="I24" s="9"/>
      <c r="J24" s="9"/>
      <c r="K24" s="9"/>
      <c r="L24" s="9"/>
      <c r="M24" s="3"/>
      <c r="N24" s="3"/>
      <c r="O24" s="3"/>
      <c r="P24" s="3"/>
      <c r="Q24" s="3"/>
      <c r="R24" s="3"/>
      <c r="S24" s="9"/>
    </row>
    <row r="25" spans="1:19" ht="28.5" customHeight="1">
      <c r="A25" s="93" t="s">
        <v>27</v>
      </c>
      <c r="B25" s="94"/>
      <c r="C25" s="94"/>
      <c r="D25" s="95"/>
      <c r="E25" s="27">
        <f>SUM(E26:E32)</f>
        <v>745</v>
      </c>
      <c r="F25" s="8"/>
      <c r="G25" s="9"/>
      <c r="H25" s="9"/>
      <c r="I25" s="9"/>
      <c r="J25" s="9"/>
      <c r="K25" s="9"/>
      <c r="L25" s="9"/>
      <c r="M25" s="9"/>
      <c r="N25" s="3"/>
      <c r="O25" s="3"/>
      <c r="P25" s="3"/>
      <c r="Q25" s="3"/>
      <c r="R25" s="3"/>
      <c r="S25" s="47">
        <f>SUM(S26:S32)</f>
        <v>26974923.259999998</v>
      </c>
    </row>
    <row r="26" spans="1:19" ht="24">
      <c r="A26" s="4">
        <v>5</v>
      </c>
      <c r="B26" s="5">
        <v>700</v>
      </c>
      <c r="C26" s="29" t="s">
        <v>28</v>
      </c>
      <c r="D26" s="7" t="s">
        <v>29</v>
      </c>
      <c r="E26" s="8">
        <v>286</v>
      </c>
      <c r="F26" s="8"/>
      <c r="G26" s="9">
        <v>1364.589</v>
      </c>
      <c r="H26" s="9"/>
      <c r="I26" s="9">
        <v>4953.45807</v>
      </c>
      <c r="J26" s="9">
        <v>1637.5067999999999</v>
      </c>
      <c r="K26" s="9">
        <v>294.751224</v>
      </c>
      <c r="L26" s="9">
        <v>34051.953906</v>
      </c>
      <c r="M26" s="9">
        <v>40937.67</v>
      </c>
      <c r="N26" s="3"/>
      <c r="O26" s="3"/>
      <c r="P26" s="3"/>
      <c r="Q26" s="3"/>
      <c r="R26" s="3"/>
      <c r="S26" s="9">
        <v>11708173.62</v>
      </c>
    </row>
    <row r="27" spans="1:19" ht="24">
      <c r="A27" s="4">
        <v>6</v>
      </c>
      <c r="B27" s="58" t="s">
        <v>77</v>
      </c>
      <c r="C27" s="29" t="s">
        <v>78</v>
      </c>
      <c r="D27" s="7" t="s">
        <v>30</v>
      </c>
      <c r="E27" s="8">
        <v>109</v>
      </c>
      <c r="F27" s="8"/>
      <c r="G27" s="9">
        <v>1164.8213333333333</v>
      </c>
      <c r="H27" s="9"/>
      <c r="I27" s="9">
        <v>4053.57824</v>
      </c>
      <c r="J27" s="9">
        <v>1362.84096</v>
      </c>
      <c r="K27" s="9">
        <v>220.151232</v>
      </c>
      <c r="L27" s="9">
        <v>29308.069568000003</v>
      </c>
      <c r="M27" s="9">
        <v>34944.64</v>
      </c>
      <c r="N27" s="3"/>
      <c r="O27" s="3"/>
      <c r="P27" s="3"/>
      <c r="Q27" s="3"/>
      <c r="R27" s="3"/>
      <c r="S27" s="9">
        <v>3808965.76</v>
      </c>
    </row>
    <row r="28" spans="1:19" ht="14.25">
      <c r="A28" s="4">
        <v>7</v>
      </c>
      <c r="B28" s="5">
        <v>771</v>
      </c>
      <c r="C28" s="29" t="s">
        <v>31</v>
      </c>
      <c r="D28" s="8" t="s">
        <v>32</v>
      </c>
      <c r="E28" s="8">
        <v>46</v>
      </c>
      <c r="F28" s="8"/>
      <c r="G28" s="9">
        <v>1306.78</v>
      </c>
      <c r="H28" s="9"/>
      <c r="I28" s="9">
        <v>3763.5264</v>
      </c>
      <c r="J28" s="9">
        <v>1293.7122</v>
      </c>
      <c r="K28" s="9">
        <v>196.017</v>
      </c>
      <c r="L28" s="9">
        <v>33950.1444</v>
      </c>
      <c r="M28" s="9">
        <v>39203.399999999994</v>
      </c>
      <c r="N28" s="3"/>
      <c r="O28" s="3"/>
      <c r="P28" s="3"/>
      <c r="Q28" s="3"/>
      <c r="R28" s="3"/>
      <c r="S28" s="9">
        <v>1803356.4</v>
      </c>
    </row>
    <row r="29" spans="1:19" ht="14.25">
      <c r="A29" s="4">
        <v>8</v>
      </c>
      <c r="B29" s="5">
        <v>773</v>
      </c>
      <c r="C29" s="29" t="s">
        <v>33</v>
      </c>
      <c r="D29" s="7" t="s">
        <v>34</v>
      </c>
      <c r="E29" s="8">
        <v>58</v>
      </c>
      <c r="F29" s="8"/>
      <c r="G29" s="9">
        <v>1119.994</v>
      </c>
      <c r="H29" s="9"/>
      <c r="I29" s="9">
        <v>3796.77966</v>
      </c>
      <c r="J29" s="9">
        <v>1310.3929799999999</v>
      </c>
      <c r="K29" s="9">
        <v>211.67886600000003</v>
      </c>
      <c r="L29" s="9">
        <v>28280.968494</v>
      </c>
      <c r="M29" s="9">
        <v>33599.82</v>
      </c>
      <c r="N29" s="3"/>
      <c r="O29" s="3"/>
      <c r="P29" s="3"/>
      <c r="Q29" s="3"/>
      <c r="R29" s="3"/>
      <c r="S29" s="9">
        <v>1948789.56</v>
      </c>
    </row>
    <row r="30" spans="1:19" ht="21">
      <c r="A30" s="4">
        <v>9</v>
      </c>
      <c r="B30" s="6" t="s">
        <v>75</v>
      </c>
      <c r="C30" s="29" t="s">
        <v>76</v>
      </c>
      <c r="D30" s="7" t="s">
        <v>35</v>
      </c>
      <c r="E30" s="8">
        <v>53</v>
      </c>
      <c r="F30" s="8"/>
      <c r="G30" s="9">
        <v>1044.7233333333334</v>
      </c>
      <c r="H30" s="9"/>
      <c r="I30" s="9">
        <v>3761.0040000000004</v>
      </c>
      <c r="J30" s="9">
        <v>1190.9846</v>
      </c>
      <c r="K30" s="9">
        <v>197.45271</v>
      </c>
      <c r="L30" s="9">
        <v>26192.25869</v>
      </c>
      <c r="M30" s="9">
        <v>31341.699999999997</v>
      </c>
      <c r="N30" s="3"/>
      <c r="O30" s="3"/>
      <c r="P30" s="3"/>
      <c r="Q30" s="3"/>
      <c r="R30" s="3"/>
      <c r="S30" s="9">
        <v>1661110.1</v>
      </c>
    </row>
    <row r="31" spans="1:19" ht="31.5">
      <c r="A31" s="4">
        <v>10</v>
      </c>
      <c r="B31" s="6" t="s">
        <v>36</v>
      </c>
      <c r="C31" s="29" t="s">
        <v>37</v>
      </c>
      <c r="D31" s="7" t="s">
        <v>38</v>
      </c>
      <c r="E31" s="8">
        <v>153</v>
      </c>
      <c r="F31" s="8"/>
      <c r="G31" s="9">
        <v>1050.2313333333334</v>
      </c>
      <c r="H31" s="9"/>
      <c r="I31" s="9">
        <v>3875.3536200000003</v>
      </c>
      <c r="J31" s="9">
        <v>1228.77066</v>
      </c>
      <c r="K31" s="9">
        <v>233.15135599999996</v>
      </c>
      <c r="L31" s="9">
        <v>26169.664364</v>
      </c>
      <c r="M31" s="9">
        <v>31506.940000000002</v>
      </c>
      <c r="N31" s="3"/>
      <c r="O31" s="3"/>
      <c r="P31" s="3"/>
      <c r="Q31" s="3"/>
      <c r="R31" s="3"/>
      <c r="S31" s="9">
        <v>4820561.82</v>
      </c>
    </row>
    <row r="32" spans="1:19" ht="14.25">
      <c r="A32" s="4">
        <v>11</v>
      </c>
      <c r="B32" s="6">
        <v>775</v>
      </c>
      <c r="C32" s="29" t="s">
        <v>70</v>
      </c>
      <c r="D32" s="7" t="s">
        <v>71</v>
      </c>
      <c r="E32" s="8">
        <v>40</v>
      </c>
      <c r="F32" s="8"/>
      <c r="G32" s="9">
        <v>1019.9716666666667</v>
      </c>
      <c r="H32" s="9"/>
      <c r="I32" s="9">
        <v>3763.6954500000006</v>
      </c>
      <c r="J32" s="9">
        <v>1193.3668499999999</v>
      </c>
      <c r="K32" s="9">
        <v>226.43371</v>
      </c>
      <c r="L32" s="9">
        <v>25415.653990000003</v>
      </c>
      <c r="M32" s="9">
        <v>30599.15</v>
      </c>
      <c r="N32" s="3"/>
      <c r="O32" s="3"/>
      <c r="P32" s="3"/>
      <c r="Q32" s="3"/>
      <c r="R32" s="3"/>
      <c r="S32" s="9">
        <v>1223966</v>
      </c>
    </row>
    <row r="33" spans="1:19" ht="14.25">
      <c r="A33" s="93" t="s">
        <v>19</v>
      </c>
      <c r="B33" s="94"/>
      <c r="C33" s="94"/>
      <c r="D33" s="95"/>
      <c r="E33" s="27">
        <f>SUM(E34:E40)</f>
        <v>237</v>
      </c>
      <c r="F33" s="8"/>
      <c r="G33" s="9"/>
      <c r="H33" s="9"/>
      <c r="I33" s="9"/>
      <c r="J33" s="9"/>
      <c r="K33" s="9"/>
      <c r="L33" s="9"/>
      <c r="M33" s="9"/>
      <c r="N33" s="3"/>
      <c r="O33" s="3"/>
      <c r="P33" s="3"/>
      <c r="Q33" s="3"/>
      <c r="R33" s="3"/>
      <c r="S33" s="47">
        <f>SUM(S34:S40)</f>
        <v>8435569.45</v>
      </c>
    </row>
    <row r="34" spans="1:19" ht="24">
      <c r="A34" s="4">
        <v>12</v>
      </c>
      <c r="B34" s="5">
        <v>700</v>
      </c>
      <c r="C34" s="29" t="s">
        <v>28</v>
      </c>
      <c r="D34" s="7" t="s">
        <v>29</v>
      </c>
      <c r="E34" s="8">
        <v>55</v>
      </c>
      <c r="F34" s="8"/>
      <c r="G34" s="9">
        <v>3149.0515384615383</v>
      </c>
      <c r="H34" s="9"/>
      <c r="I34" s="9">
        <v>4953.45807</v>
      </c>
      <c r="J34" s="9">
        <v>1637.5067999999999</v>
      </c>
      <c r="K34" s="9">
        <v>294.751224</v>
      </c>
      <c r="L34" s="9">
        <v>34051.953906</v>
      </c>
      <c r="M34" s="9">
        <v>40937.67</v>
      </c>
      <c r="N34" s="3"/>
      <c r="O34" s="3"/>
      <c r="P34" s="3"/>
      <c r="Q34" s="3"/>
      <c r="R34" s="3"/>
      <c r="S34" s="9">
        <v>2251571.85</v>
      </c>
    </row>
    <row r="35" spans="1:19" ht="24">
      <c r="A35" s="4">
        <v>13</v>
      </c>
      <c r="B35" s="58" t="s">
        <v>97</v>
      </c>
      <c r="C35" s="29" t="s">
        <v>78</v>
      </c>
      <c r="D35" s="7" t="s">
        <v>30</v>
      </c>
      <c r="E35" s="8">
        <v>45</v>
      </c>
      <c r="F35" s="8"/>
      <c r="G35" s="9">
        <v>2184.04</v>
      </c>
      <c r="H35" s="9"/>
      <c r="I35" s="9">
        <v>4053.57824</v>
      </c>
      <c r="J35" s="9">
        <v>1362.84096</v>
      </c>
      <c r="K35" s="9">
        <v>220.151232</v>
      </c>
      <c r="L35" s="9">
        <v>29308.069568000003</v>
      </c>
      <c r="M35" s="9">
        <v>34944.64</v>
      </c>
      <c r="N35" s="3"/>
      <c r="O35" s="3"/>
      <c r="P35" s="3"/>
      <c r="Q35" s="3"/>
      <c r="R35" s="3"/>
      <c r="S35" s="9">
        <v>1572508.8</v>
      </c>
    </row>
    <row r="36" spans="1:19" ht="14.25">
      <c r="A36" s="4">
        <v>14</v>
      </c>
      <c r="B36" s="5">
        <v>775</v>
      </c>
      <c r="C36" s="29" t="s">
        <v>31</v>
      </c>
      <c r="D36" s="8" t="s">
        <v>32</v>
      </c>
      <c r="E36" s="8">
        <v>32</v>
      </c>
      <c r="F36" s="8"/>
      <c r="G36" s="9">
        <v>2613.56</v>
      </c>
      <c r="H36" s="9"/>
      <c r="I36" s="9">
        <v>3763.5264</v>
      </c>
      <c r="J36" s="9">
        <v>1293.7122</v>
      </c>
      <c r="K36" s="9">
        <v>196.017</v>
      </c>
      <c r="L36" s="9">
        <v>33950.1444</v>
      </c>
      <c r="M36" s="9">
        <v>39203.399999999994</v>
      </c>
      <c r="N36" s="3"/>
      <c r="O36" s="3"/>
      <c r="P36" s="3"/>
      <c r="Q36" s="3"/>
      <c r="R36" s="3"/>
      <c r="S36" s="9">
        <v>1254508.8</v>
      </c>
    </row>
    <row r="37" spans="1:19" ht="14.25">
      <c r="A37" s="4">
        <v>15</v>
      </c>
      <c r="B37" s="5">
        <v>777</v>
      </c>
      <c r="C37" s="29" t="s">
        <v>33</v>
      </c>
      <c r="D37" s="7" t="s">
        <v>34</v>
      </c>
      <c r="E37" s="8">
        <v>30</v>
      </c>
      <c r="F37" s="8"/>
      <c r="G37" s="9">
        <v>1866.6566666666668</v>
      </c>
      <c r="H37" s="9"/>
      <c r="I37" s="9">
        <v>3796.77966</v>
      </c>
      <c r="J37" s="9">
        <v>1310.3929799999999</v>
      </c>
      <c r="K37" s="9">
        <v>211.67886600000003</v>
      </c>
      <c r="L37" s="9">
        <v>28280.968494</v>
      </c>
      <c r="M37" s="9">
        <v>33599.82</v>
      </c>
      <c r="N37" s="3"/>
      <c r="O37" s="3"/>
      <c r="P37" s="3"/>
      <c r="Q37" s="3"/>
      <c r="R37" s="3"/>
      <c r="S37" s="9">
        <v>1007994.6</v>
      </c>
    </row>
    <row r="38" spans="1:19" ht="21">
      <c r="A38" s="4">
        <v>16</v>
      </c>
      <c r="B38" s="6" t="s">
        <v>98</v>
      </c>
      <c r="C38" s="29" t="s">
        <v>76</v>
      </c>
      <c r="D38" s="7" t="s">
        <v>35</v>
      </c>
      <c r="E38" s="8">
        <v>30</v>
      </c>
      <c r="F38" s="8"/>
      <c r="G38" s="9">
        <v>2089.4466666666667</v>
      </c>
      <c r="H38" s="9"/>
      <c r="I38" s="9">
        <v>3761.0040000000004</v>
      </c>
      <c r="J38" s="9">
        <v>1190.9846</v>
      </c>
      <c r="K38" s="9">
        <v>197.45271</v>
      </c>
      <c r="L38" s="9">
        <v>26192.25869</v>
      </c>
      <c r="M38" s="9">
        <v>31341.699999999997</v>
      </c>
      <c r="N38" s="3"/>
      <c r="O38" s="3"/>
      <c r="P38" s="3"/>
      <c r="Q38" s="3"/>
      <c r="R38" s="3"/>
      <c r="S38" s="9">
        <v>940251</v>
      </c>
    </row>
    <row r="39" spans="1:19" ht="31.5">
      <c r="A39" s="4">
        <v>17</v>
      </c>
      <c r="B39" s="6" t="s">
        <v>99</v>
      </c>
      <c r="C39" s="29" t="s">
        <v>37</v>
      </c>
      <c r="D39" s="7" t="s">
        <v>38</v>
      </c>
      <c r="E39" s="8">
        <v>35</v>
      </c>
      <c r="F39" s="8"/>
      <c r="G39" s="9">
        <v>2250.4957142857143</v>
      </c>
      <c r="H39" s="9"/>
      <c r="I39" s="9">
        <v>3875.3536200000003</v>
      </c>
      <c r="J39" s="9">
        <v>1228.77066</v>
      </c>
      <c r="K39" s="9">
        <v>233.15135599999996</v>
      </c>
      <c r="L39" s="9">
        <v>26169.664364</v>
      </c>
      <c r="M39" s="9">
        <v>31506.940000000002</v>
      </c>
      <c r="N39" s="3"/>
      <c r="O39" s="3"/>
      <c r="P39" s="3"/>
      <c r="Q39" s="3"/>
      <c r="R39" s="3"/>
      <c r="S39" s="9">
        <v>1102742.9</v>
      </c>
    </row>
    <row r="40" spans="1:19" ht="14.25">
      <c r="A40" s="4">
        <v>18</v>
      </c>
      <c r="B40" s="6">
        <v>775</v>
      </c>
      <c r="C40" s="29" t="s">
        <v>70</v>
      </c>
      <c r="D40" s="7" t="s">
        <v>71</v>
      </c>
      <c r="E40" s="8">
        <v>10</v>
      </c>
      <c r="F40" s="8"/>
      <c r="G40" s="9">
        <v>2185.6535714285715</v>
      </c>
      <c r="H40" s="9"/>
      <c r="I40" s="9">
        <v>3763.6954500000006</v>
      </c>
      <c r="J40" s="9">
        <v>1193.3668499999999</v>
      </c>
      <c r="K40" s="9">
        <v>226.43371</v>
      </c>
      <c r="L40" s="9">
        <v>25415.653990000003</v>
      </c>
      <c r="M40" s="9">
        <v>30599.15</v>
      </c>
      <c r="N40" s="3"/>
      <c r="O40" s="3"/>
      <c r="P40" s="3"/>
      <c r="Q40" s="3"/>
      <c r="R40" s="3"/>
      <c r="S40" s="9">
        <v>305991.5</v>
      </c>
    </row>
    <row r="41" spans="1:19" s="13" customFormat="1" ht="12.75">
      <c r="A41" s="82"/>
      <c r="B41" s="76" t="s">
        <v>39</v>
      </c>
      <c r="C41" s="82"/>
      <c r="D41" s="76"/>
      <c r="E41" s="76">
        <f>E25+E33</f>
        <v>982</v>
      </c>
      <c r="F41" s="76"/>
      <c r="G41" s="81"/>
      <c r="H41" s="81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>
        <f>S25+S33</f>
        <v>35410492.70999999</v>
      </c>
    </row>
    <row r="42" spans="1:19" ht="15.75" customHeight="1">
      <c r="A42" s="99" t="s">
        <v>40</v>
      </c>
      <c r="B42" s="100"/>
      <c r="C42" s="100"/>
      <c r="D42" s="101"/>
      <c r="E42" s="15"/>
      <c r="F42" s="15"/>
      <c r="G42" s="16"/>
      <c r="H42" s="16"/>
      <c r="I42" s="16"/>
      <c r="J42" s="16"/>
      <c r="K42" s="16"/>
      <c r="L42" s="16"/>
      <c r="M42" s="3"/>
      <c r="N42" s="3"/>
      <c r="O42" s="3"/>
      <c r="P42" s="3"/>
      <c r="Q42" s="3"/>
      <c r="R42" s="3"/>
      <c r="S42" s="9"/>
    </row>
    <row r="43" spans="1:19" ht="24">
      <c r="A43" s="17">
        <v>19</v>
      </c>
      <c r="B43" s="17">
        <v>459</v>
      </c>
      <c r="C43" s="24" t="s">
        <v>41</v>
      </c>
      <c r="D43" s="26" t="s">
        <v>42</v>
      </c>
      <c r="E43" s="15">
        <f>E45+E47</f>
        <v>583</v>
      </c>
      <c r="F43" s="15">
        <f>F46+F47</f>
        <v>370</v>
      </c>
      <c r="G43" s="47"/>
      <c r="H43" s="47"/>
      <c r="I43" s="9"/>
      <c r="J43" s="9"/>
      <c r="K43" s="9"/>
      <c r="L43" s="9"/>
      <c r="M43" s="9"/>
      <c r="N43" s="9"/>
      <c r="O43" s="9"/>
      <c r="P43" s="9"/>
      <c r="Q43" s="9"/>
      <c r="R43" s="9"/>
      <c r="S43" s="47">
        <f>SUM(S45:S47)</f>
        <v>9654099.66</v>
      </c>
    </row>
    <row r="44" spans="1:19" ht="14.25">
      <c r="A44" s="90" t="s">
        <v>17</v>
      </c>
      <c r="B44" s="91"/>
      <c r="C44" s="91"/>
      <c r="D44" s="92"/>
      <c r="E44" s="18"/>
      <c r="F44" s="18"/>
      <c r="G44" s="19"/>
      <c r="H44" s="19"/>
      <c r="I44" s="19"/>
      <c r="J44" s="19"/>
      <c r="K44" s="19"/>
      <c r="L44" s="19"/>
      <c r="M44" s="3"/>
      <c r="N44" s="3"/>
      <c r="O44" s="3"/>
      <c r="P44" s="3"/>
      <c r="Q44" s="3"/>
      <c r="R44" s="3"/>
      <c r="S44" s="9"/>
    </row>
    <row r="45" spans="1:19" ht="14.25">
      <c r="A45" s="10" t="s">
        <v>87</v>
      </c>
      <c r="B45" s="90" t="s">
        <v>19</v>
      </c>
      <c r="C45" s="91"/>
      <c r="D45" s="92"/>
      <c r="E45" s="18">
        <v>365</v>
      </c>
      <c r="F45" s="18"/>
      <c r="G45" s="9">
        <v>723.5871428571428</v>
      </c>
      <c r="H45" s="9"/>
      <c r="I45" s="9">
        <v>2005.78356</v>
      </c>
      <c r="J45" s="9">
        <v>506.51099999999997</v>
      </c>
      <c r="K45" s="9">
        <v>111.43242000000001</v>
      </c>
      <c r="L45" s="9">
        <v>7506.493019999999</v>
      </c>
      <c r="M45" s="9">
        <v>10130.22</v>
      </c>
      <c r="N45" s="3"/>
      <c r="O45" s="3"/>
      <c r="P45" s="3"/>
      <c r="Q45" s="3"/>
      <c r="R45" s="20"/>
      <c r="S45" s="9">
        <v>3697530.3</v>
      </c>
    </row>
    <row r="46" spans="1:19" ht="14.25">
      <c r="A46" s="4" t="s">
        <v>88</v>
      </c>
      <c r="B46" s="90" t="s">
        <v>43</v>
      </c>
      <c r="C46" s="91"/>
      <c r="D46" s="92"/>
      <c r="E46" s="18"/>
      <c r="F46" s="18">
        <v>215</v>
      </c>
      <c r="G46" s="9"/>
      <c r="H46" s="9">
        <v>723.5871428571428</v>
      </c>
      <c r="I46" s="9"/>
      <c r="J46" s="9"/>
      <c r="K46" s="9"/>
      <c r="L46" s="9"/>
      <c r="M46" s="3"/>
      <c r="N46" s="9">
        <v>2005.78356</v>
      </c>
      <c r="O46" s="9">
        <v>506.51099999999997</v>
      </c>
      <c r="P46" s="9">
        <v>111.43242000000001</v>
      </c>
      <c r="Q46" s="9">
        <v>7506.493019999999</v>
      </c>
      <c r="R46" s="9">
        <v>10130.22</v>
      </c>
      <c r="S46" s="9">
        <v>2177997.3</v>
      </c>
    </row>
    <row r="47" spans="1:19" ht="14.25">
      <c r="A47" s="4" t="s">
        <v>89</v>
      </c>
      <c r="B47" s="90" t="s">
        <v>21</v>
      </c>
      <c r="C47" s="91"/>
      <c r="D47" s="92"/>
      <c r="E47" s="18">
        <v>218</v>
      </c>
      <c r="F47" s="18">
        <v>155</v>
      </c>
      <c r="G47" s="9">
        <v>723.5871428571428</v>
      </c>
      <c r="H47" s="9">
        <v>723.5871428571428</v>
      </c>
      <c r="I47" s="9">
        <v>2005.78356</v>
      </c>
      <c r="J47" s="9">
        <v>506.51099999999997</v>
      </c>
      <c r="K47" s="9">
        <v>111.43242000000001</v>
      </c>
      <c r="L47" s="9">
        <v>7506.493019999999</v>
      </c>
      <c r="M47" s="9">
        <v>10130.22</v>
      </c>
      <c r="N47" s="9">
        <v>2005.78356</v>
      </c>
      <c r="O47" s="9">
        <v>506.51099999999997</v>
      </c>
      <c r="P47" s="9">
        <v>111.43242000000001</v>
      </c>
      <c r="Q47" s="9">
        <v>7506.493019999999</v>
      </c>
      <c r="R47" s="9">
        <v>10130.22</v>
      </c>
      <c r="S47" s="9">
        <v>3778572.06</v>
      </c>
    </row>
    <row r="48" spans="1:19" ht="127.5" customHeight="1">
      <c r="A48" s="17">
        <v>20</v>
      </c>
      <c r="B48" s="17">
        <v>411</v>
      </c>
      <c r="C48" s="25" t="s">
        <v>72</v>
      </c>
      <c r="D48" s="15" t="s">
        <v>60</v>
      </c>
      <c r="E48" s="15">
        <f>SUM(E49:E53)</f>
        <v>701</v>
      </c>
      <c r="F48" s="15">
        <f>SUM(F49:F53)</f>
        <v>419</v>
      </c>
      <c r="G48" s="47"/>
      <c r="H48" s="47"/>
      <c r="I48" s="9"/>
      <c r="J48" s="9"/>
      <c r="K48" s="9"/>
      <c r="L48" s="9"/>
      <c r="M48" s="9"/>
      <c r="N48" s="9"/>
      <c r="O48" s="9"/>
      <c r="P48" s="9"/>
      <c r="Q48" s="9"/>
      <c r="R48" s="9"/>
      <c r="S48" s="47">
        <f>SUM(S49:S53)</f>
        <v>10830209.6</v>
      </c>
    </row>
    <row r="49" spans="1:19" ht="14.25">
      <c r="A49" s="35" t="s">
        <v>93</v>
      </c>
      <c r="B49" s="90" t="s">
        <v>19</v>
      </c>
      <c r="C49" s="91"/>
      <c r="D49" s="92"/>
      <c r="E49" s="18">
        <v>353</v>
      </c>
      <c r="F49" s="18"/>
      <c r="G49" s="9">
        <v>690.7021428571428</v>
      </c>
      <c r="H49" s="9"/>
      <c r="I49" s="9">
        <v>2040.33413</v>
      </c>
      <c r="J49" s="9">
        <v>580.1898</v>
      </c>
      <c r="K49" s="9">
        <v>106.36813000000001</v>
      </c>
      <c r="L49" s="9">
        <v>6942.93794</v>
      </c>
      <c r="M49" s="9">
        <v>9669.83</v>
      </c>
      <c r="N49" s="9"/>
      <c r="O49" s="9"/>
      <c r="P49" s="9"/>
      <c r="Q49" s="9"/>
      <c r="R49" s="9"/>
      <c r="S49" s="9">
        <v>3413449.99</v>
      </c>
    </row>
    <row r="50" spans="1:19" ht="14.25">
      <c r="A50" s="17" t="s">
        <v>94</v>
      </c>
      <c r="B50" s="90" t="s">
        <v>43</v>
      </c>
      <c r="C50" s="91"/>
      <c r="D50" s="92"/>
      <c r="E50" s="18"/>
      <c r="F50" s="18">
        <v>60</v>
      </c>
      <c r="G50" s="9"/>
      <c r="H50" s="9">
        <v>690.7021428571428</v>
      </c>
      <c r="I50" s="9"/>
      <c r="J50" s="9"/>
      <c r="K50" s="9"/>
      <c r="L50" s="9"/>
      <c r="M50" s="9"/>
      <c r="N50" s="9">
        <v>2040.33413</v>
      </c>
      <c r="O50" s="9">
        <v>580.1898</v>
      </c>
      <c r="P50" s="9">
        <v>106.36813000000001</v>
      </c>
      <c r="Q50" s="9">
        <v>6942.93794</v>
      </c>
      <c r="R50" s="9">
        <v>9669.83</v>
      </c>
      <c r="S50" s="9">
        <v>580189.8</v>
      </c>
    </row>
    <row r="51" spans="1:19" ht="14.25">
      <c r="A51" s="35" t="s">
        <v>95</v>
      </c>
      <c r="B51" s="90" t="s">
        <v>21</v>
      </c>
      <c r="C51" s="91"/>
      <c r="D51" s="92"/>
      <c r="E51" s="18">
        <v>328</v>
      </c>
      <c r="F51" s="18">
        <v>179</v>
      </c>
      <c r="G51" s="9">
        <v>690.7021428571428</v>
      </c>
      <c r="H51" s="9">
        <v>690.7021428571428</v>
      </c>
      <c r="I51" s="9">
        <v>2040.33413</v>
      </c>
      <c r="J51" s="9">
        <v>580.1898</v>
      </c>
      <c r="K51" s="9">
        <v>106.36813000000001</v>
      </c>
      <c r="L51" s="9">
        <v>6942.93794</v>
      </c>
      <c r="M51" s="9">
        <v>9669.83</v>
      </c>
      <c r="N51" s="9">
        <v>2040.33413</v>
      </c>
      <c r="O51" s="9">
        <v>580.1898</v>
      </c>
      <c r="P51" s="9">
        <v>106.36813000000001</v>
      </c>
      <c r="Q51" s="9">
        <v>6942.93794</v>
      </c>
      <c r="R51" s="9">
        <v>9669.83</v>
      </c>
      <c r="S51" s="9">
        <v>4902603.81</v>
      </c>
    </row>
    <row r="52" spans="1:19" ht="14.25">
      <c r="A52" s="59" t="s">
        <v>100</v>
      </c>
      <c r="B52" s="90" t="s">
        <v>73</v>
      </c>
      <c r="C52" s="91"/>
      <c r="D52" s="92"/>
      <c r="E52" s="18"/>
      <c r="F52" s="18">
        <v>180</v>
      </c>
      <c r="G52" s="9"/>
      <c r="H52" s="9">
        <v>690.7021428571428</v>
      </c>
      <c r="I52" s="9"/>
      <c r="J52" s="9"/>
      <c r="K52" s="9"/>
      <c r="L52" s="9"/>
      <c r="M52" s="9"/>
      <c r="N52" s="9">
        <v>2040.33413</v>
      </c>
      <c r="O52" s="9">
        <v>580.1898</v>
      </c>
      <c r="P52" s="9">
        <v>106.36813000000001</v>
      </c>
      <c r="Q52" s="9">
        <v>6942.93794</v>
      </c>
      <c r="R52" s="9">
        <v>9669.83</v>
      </c>
      <c r="S52" s="9">
        <v>1740569.4</v>
      </c>
    </row>
    <row r="53" spans="1:19" ht="14.25">
      <c r="A53" s="59" t="s">
        <v>101</v>
      </c>
      <c r="B53" s="90" t="s">
        <v>67</v>
      </c>
      <c r="C53" s="91"/>
      <c r="D53" s="92"/>
      <c r="E53" s="18">
        <v>20</v>
      </c>
      <c r="F53" s="18"/>
      <c r="G53" s="9">
        <v>690.7021428571428</v>
      </c>
      <c r="H53" s="9"/>
      <c r="I53" s="9">
        <v>2040.33413</v>
      </c>
      <c r="J53" s="9">
        <v>580.1898</v>
      </c>
      <c r="K53" s="9">
        <v>106.36813000000001</v>
      </c>
      <c r="L53" s="9">
        <v>6942.93794</v>
      </c>
      <c r="M53" s="9">
        <v>9669.83</v>
      </c>
      <c r="N53" s="9"/>
      <c r="O53" s="9"/>
      <c r="P53" s="9"/>
      <c r="Q53" s="9"/>
      <c r="R53" s="9"/>
      <c r="S53" s="9">
        <v>193396.6</v>
      </c>
    </row>
    <row r="54" spans="1:19" ht="14.25">
      <c r="A54" s="79"/>
      <c r="B54" s="96" t="s">
        <v>62</v>
      </c>
      <c r="C54" s="97"/>
      <c r="D54" s="98"/>
      <c r="E54" s="76">
        <f>E43+E48</f>
        <v>1284</v>
      </c>
      <c r="F54" s="76">
        <f>F43+F48</f>
        <v>789</v>
      </c>
      <c r="G54" s="76"/>
      <c r="H54" s="76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1">
        <f>S43+S48</f>
        <v>20484309.259999998</v>
      </c>
    </row>
    <row r="55" spans="1:19" ht="15" customHeight="1">
      <c r="A55" s="99" t="s">
        <v>44</v>
      </c>
      <c r="B55" s="100"/>
      <c r="C55" s="100"/>
      <c r="D55" s="101"/>
      <c r="E55" s="15"/>
      <c r="F55" s="15"/>
      <c r="G55" s="16"/>
      <c r="H55" s="16"/>
      <c r="I55" s="16"/>
      <c r="J55" s="16"/>
      <c r="K55" s="16"/>
      <c r="L55" s="16"/>
      <c r="M55" s="3"/>
      <c r="N55" s="3"/>
      <c r="O55" s="3"/>
      <c r="P55" s="3"/>
      <c r="Q55" s="3"/>
      <c r="R55" s="3"/>
      <c r="S55" s="9"/>
    </row>
    <row r="56" spans="1:19" ht="58.5" customHeight="1">
      <c r="A56" s="17">
        <v>21</v>
      </c>
      <c r="B56" s="60" t="s">
        <v>45</v>
      </c>
      <c r="C56" s="25" t="s">
        <v>46</v>
      </c>
      <c r="D56" s="26" t="s">
        <v>47</v>
      </c>
      <c r="E56" s="15">
        <f>SUM(E57:E60)</f>
        <v>450</v>
      </c>
      <c r="F56" s="15">
        <f>SUM(F57:F60)</f>
        <v>180</v>
      </c>
      <c r="G56" s="16"/>
      <c r="H56" s="16"/>
      <c r="I56" s="9"/>
      <c r="J56" s="9"/>
      <c r="K56" s="9"/>
      <c r="L56" s="9"/>
      <c r="M56" s="9"/>
      <c r="N56" s="9"/>
      <c r="O56" s="9"/>
      <c r="P56" s="9"/>
      <c r="Q56" s="9"/>
      <c r="R56" s="9"/>
      <c r="S56" s="47">
        <f>SUM(S58:S60)</f>
        <v>12145977.9</v>
      </c>
    </row>
    <row r="57" spans="1:19" ht="12.75" customHeight="1">
      <c r="A57" s="90" t="s">
        <v>17</v>
      </c>
      <c r="B57" s="91"/>
      <c r="C57" s="91"/>
      <c r="D57" s="92"/>
      <c r="E57" s="18"/>
      <c r="F57" s="18"/>
      <c r="G57" s="22"/>
      <c r="H57" s="22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 customHeight="1">
      <c r="A58" s="10" t="s">
        <v>96</v>
      </c>
      <c r="B58" s="90" t="s">
        <v>19</v>
      </c>
      <c r="C58" s="91"/>
      <c r="D58" s="92"/>
      <c r="E58" s="18">
        <v>308</v>
      </c>
      <c r="F58" s="18"/>
      <c r="G58" s="22">
        <v>1377.095</v>
      </c>
      <c r="H58" s="22"/>
      <c r="I58" s="9">
        <v>3624.5140400000005</v>
      </c>
      <c r="J58" s="9">
        <v>906.1285100000001</v>
      </c>
      <c r="K58" s="9">
        <v>134.95531</v>
      </c>
      <c r="L58" s="9">
        <v>14613.732140000002</v>
      </c>
      <c r="M58" s="9">
        <v>19279.33</v>
      </c>
      <c r="N58" s="3"/>
      <c r="O58" s="3"/>
      <c r="P58" s="3"/>
      <c r="Q58" s="3"/>
      <c r="R58" s="9"/>
      <c r="S58" s="9">
        <v>5938033.64</v>
      </c>
    </row>
    <row r="59" spans="1:19" ht="12.75" customHeight="1">
      <c r="A59" s="4" t="s">
        <v>102</v>
      </c>
      <c r="B59" s="90" t="s">
        <v>43</v>
      </c>
      <c r="C59" s="91"/>
      <c r="D59" s="92"/>
      <c r="E59" s="18"/>
      <c r="F59" s="18">
        <v>150</v>
      </c>
      <c r="G59" s="22"/>
      <c r="H59" s="22">
        <v>1377.095</v>
      </c>
      <c r="I59" s="9"/>
      <c r="J59" s="9"/>
      <c r="K59" s="9"/>
      <c r="L59" s="9"/>
      <c r="M59" s="3"/>
      <c r="N59" s="22">
        <v>3624.5140400000005</v>
      </c>
      <c r="O59" s="22">
        <v>906.1285100000001</v>
      </c>
      <c r="P59" s="22">
        <v>134.95531</v>
      </c>
      <c r="Q59" s="22">
        <v>14613.732140000002</v>
      </c>
      <c r="R59" s="9">
        <v>19279.33</v>
      </c>
      <c r="S59" s="9">
        <v>2891899.5</v>
      </c>
    </row>
    <row r="60" spans="1:19" ht="12.75" customHeight="1">
      <c r="A60" s="4" t="s">
        <v>103</v>
      </c>
      <c r="B60" s="90" t="s">
        <v>21</v>
      </c>
      <c r="C60" s="91"/>
      <c r="D60" s="92"/>
      <c r="E60" s="18">
        <v>142</v>
      </c>
      <c r="F60" s="18">
        <v>30</v>
      </c>
      <c r="G60" s="22">
        <v>1377.095</v>
      </c>
      <c r="H60" s="22">
        <v>1377.095</v>
      </c>
      <c r="I60" s="9">
        <v>3624.5140400000005</v>
      </c>
      <c r="J60" s="9">
        <v>906.1285100000001</v>
      </c>
      <c r="K60" s="9">
        <v>134.95531</v>
      </c>
      <c r="L60" s="9">
        <v>14613.732140000002</v>
      </c>
      <c r="M60" s="9">
        <v>19279.33</v>
      </c>
      <c r="N60" s="22">
        <v>3624.5140400000005</v>
      </c>
      <c r="O60" s="22">
        <v>906.1285100000001</v>
      </c>
      <c r="P60" s="22">
        <v>134.95531</v>
      </c>
      <c r="Q60" s="22">
        <v>14613.732140000002</v>
      </c>
      <c r="R60" s="9">
        <v>19279.33</v>
      </c>
      <c r="S60" s="9">
        <v>3316044.76</v>
      </c>
    </row>
    <row r="61" spans="1:19" ht="57.75">
      <c r="A61" s="17">
        <v>22</v>
      </c>
      <c r="B61" s="60" t="s">
        <v>74</v>
      </c>
      <c r="C61" s="25" t="s">
        <v>51</v>
      </c>
      <c r="D61" s="26" t="s">
        <v>52</v>
      </c>
      <c r="E61" s="15">
        <f>E62+E63</f>
        <v>132</v>
      </c>
      <c r="F61" s="15">
        <v>0</v>
      </c>
      <c r="G61" s="16"/>
      <c r="H61" s="22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6">
        <f>SUM(S62:S63)</f>
        <v>2054609.04</v>
      </c>
    </row>
    <row r="62" spans="1:19" ht="14.25">
      <c r="A62" s="17" t="s">
        <v>104</v>
      </c>
      <c r="B62" s="90" t="s">
        <v>19</v>
      </c>
      <c r="C62" s="91"/>
      <c r="D62" s="92"/>
      <c r="E62" s="18">
        <v>85</v>
      </c>
      <c r="F62" s="18"/>
      <c r="G62" s="22">
        <v>518.8406666666666</v>
      </c>
      <c r="H62" s="16"/>
      <c r="I62" s="9">
        <v>3128.6092200000003</v>
      </c>
      <c r="J62" s="9">
        <v>1136.2610599999998</v>
      </c>
      <c r="K62" s="9">
        <v>186.78264</v>
      </c>
      <c r="L62" s="9">
        <v>11113.56708</v>
      </c>
      <c r="M62" s="9">
        <v>15565.220000000001</v>
      </c>
      <c r="N62" s="52"/>
      <c r="O62" s="52"/>
      <c r="P62" s="52"/>
      <c r="Q62" s="52"/>
      <c r="R62" s="52"/>
      <c r="S62" s="22">
        <v>1323043.7</v>
      </c>
    </row>
    <row r="63" spans="1:19" ht="14.25">
      <c r="A63" s="17" t="s">
        <v>105</v>
      </c>
      <c r="B63" s="90" t="s">
        <v>21</v>
      </c>
      <c r="C63" s="91"/>
      <c r="D63" s="92"/>
      <c r="E63" s="18">
        <v>47</v>
      </c>
      <c r="F63" s="18"/>
      <c r="G63" s="22">
        <v>518.8406666666666</v>
      </c>
      <c r="H63" s="16"/>
      <c r="I63" s="9">
        <v>3128.6092200000003</v>
      </c>
      <c r="J63" s="9">
        <v>1136.2610599999998</v>
      </c>
      <c r="K63" s="9">
        <v>186.78264</v>
      </c>
      <c r="L63" s="9">
        <v>11113.56708</v>
      </c>
      <c r="M63" s="9">
        <v>15565.220000000001</v>
      </c>
      <c r="N63" s="52"/>
      <c r="O63" s="52"/>
      <c r="P63" s="52"/>
      <c r="Q63" s="52"/>
      <c r="R63" s="52"/>
      <c r="S63" s="22">
        <v>731565.34</v>
      </c>
    </row>
    <row r="64" spans="1:19" ht="24">
      <c r="A64" s="17">
        <v>23</v>
      </c>
      <c r="B64" s="60" t="s">
        <v>79</v>
      </c>
      <c r="C64" s="25" t="s">
        <v>80</v>
      </c>
      <c r="D64" s="26" t="s">
        <v>53</v>
      </c>
      <c r="E64" s="15">
        <f>SUM(E65:E67)</f>
        <v>659</v>
      </c>
      <c r="F64" s="15">
        <f>SUM(F65:F67)</f>
        <v>3</v>
      </c>
      <c r="G64" s="16"/>
      <c r="H64" s="16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16">
        <f>SUM(S65:S67)</f>
        <v>16624309.5</v>
      </c>
    </row>
    <row r="65" spans="1:19" ht="14.25">
      <c r="A65" s="17" t="s">
        <v>106</v>
      </c>
      <c r="B65" s="90" t="s">
        <v>19</v>
      </c>
      <c r="C65" s="91"/>
      <c r="D65" s="92"/>
      <c r="E65" s="18">
        <v>295</v>
      </c>
      <c r="F65" s="37"/>
      <c r="G65" s="41">
        <v>1793.732142857143</v>
      </c>
      <c r="H65" s="41"/>
      <c r="I65" s="41">
        <v>4620.6539999999995</v>
      </c>
      <c r="J65" s="41">
        <v>828.7042499999999</v>
      </c>
      <c r="K65" s="41">
        <v>276.23475</v>
      </c>
      <c r="L65" s="41">
        <v>19386.657000000003</v>
      </c>
      <c r="M65" s="41">
        <v>25112.25</v>
      </c>
      <c r="N65" s="41"/>
      <c r="O65" s="41"/>
      <c r="P65" s="41"/>
      <c r="Q65" s="41"/>
      <c r="R65" s="41"/>
      <c r="S65" s="41">
        <v>7408113.75</v>
      </c>
    </row>
    <row r="66" spans="1:19" ht="14.25">
      <c r="A66" s="17" t="s">
        <v>107</v>
      </c>
      <c r="B66" s="90" t="s">
        <v>43</v>
      </c>
      <c r="C66" s="91"/>
      <c r="D66" s="92"/>
      <c r="E66" s="18"/>
      <c r="F66" s="37">
        <v>2</v>
      </c>
      <c r="G66" s="41"/>
      <c r="H66" s="41">
        <v>1793.732142857143</v>
      </c>
      <c r="I66" s="41"/>
      <c r="J66" s="41"/>
      <c r="K66" s="41"/>
      <c r="L66" s="41"/>
      <c r="M66" s="41"/>
      <c r="N66" s="41">
        <v>4620.6539999999995</v>
      </c>
      <c r="O66" s="41">
        <v>828.7042499999999</v>
      </c>
      <c r="P66" s="41">
        <v>276.23475</v>
      </c>
      <c r="Q66" s="41">
        <v>19386.657000000003</v>
      </c>
      <c r="R66" s="41">
        <v>25112.25</v>
      </c>
      <c r="S66" s="41">
        <v>50224.5</v>
      </c>
    </row>
    <row r="67" spans="1:19" ht="14.25">
      <c r="A67" s="17" t="s">
        <v>108</v>
      </c>
      <c r="B67" s="90" t="s">
        <v>21</v>
      </c>
      <c r="C67" s="91"/>
      <c r="D67" s="92"/>
      <c r="E67" s="18">
        <v>364</v>
      </c>
      <c r="F67" s="37">
        <v>1</v>
      </c>
      <c r="G67" s="41">
        <v>1793.732142857143</v>
      </c>
      <c r="H67" s="41">
        <v>1793.732142857143</v>
      </c>
      <c r="I67" s="41">
        <v>4620.6539999999995</v>
      </c>
      <c r="J67" s="41">
        <v>828.7042499999999</v>
      </c>
      <c r="K67" s="41">
        <v>276.23475</v>
      </c>
      <c r="L67" s="41">
        <v>19386.657000000003</v>
      </c>
      <c r="M67" s="41">
        <v>25112.25</v>
      </c>
      <c r="N67" s="41">
        <v>4620.6539999999995</v>
      </c>
      <c r="O67" s="41">
        <v>828.7042499999999</v>
      </c>
      <c r="P67" s="41">
        <v>276.23475</v>
      </c>
      <c r="Q67" s="41">
        <v>19386.657000000003</v>
      </c>
      <c r="R67" s="41">
        <v>25112.25</v>
      </c>
      <c r="S67" s="41">
        <v>9165971.25</v>
      </c>
    </row>
    <row r="68" spans="1:19" ht="30" customHeight="1">
      <c r="A68" s="71"/>
      <c r="B68" s="124" t="s">
        <v>48</v>
      </c>
      <c r="C68" s="125"/>
      <c r="D68" s="126"/>
      <c r="E68" s="76">
        <f>E56+E61+E64</f>
        <v>1241</v>
      </c>
      <c r="F68" s="77">
        <f>F56+F61+F64</f>
        <v>183</v>
      </c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8">
        <f>S56+S61+S64</f>
        <v>30824896.44</v>
      </c>
    </row>
    <row r="69" spans="1:19" s="63" customFormat="1" ht="14.25">
      <c r="A69" s="17"/>
      <c r="B69" s="127" t="s">
        <v>81</v>
      </c>
      <c r="C69" s="128"/>
      <c r="D69" s="129"/>
      <c r="E69" s="15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2"/>
    </row>
    <row r="70" spans="1:19" s="63" customFormat="1" ht="69">
      <c r="A70" s="17">
        <v>24</v>
      </c>
      <c r="B70" s="66">
        <v>766</v>
      </c>
      <c r="C70" s="64" t="s">
        <v>82</v>
      </c>
      <c r="D70" s="68" t="s">
        <v>83</v>
      </c>
      <c r="E70" s="15">
        <f>SUM(E71:E72)</f>
        <v>600</v>
      </c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2">
        <f>SUM(S71:S72)</f>
        <v>7422798</v>
      </c>
    </row>
    <row r="71" spans="1:19" s="63" customFormat="1" ht="14.25">
      <c r="A71" s="17" t="s">
        <v>109</v>
      </c>
      <c r="B71" s="90" t="s">
        <v>19</v>
      </c>
      <c r="C71" s="91"/>
      <c r="D71" s="92"/>
      <c r="E71" s="18">
        <v>565</v>
      </c>
      <c r="F71" s="61"/>
      <c r="G71" s="69">
        <v>883.6664285714286</v>
      </c>
      <c r="H71" s="61"/>
      <c r="I71" s="69">
        <v>2325.8100400000003</v>
      </c>
      <c r="J71" s="69">
        <v>618.5665</v>
      </c>
      <c r="K71" s="69">
        <v>148.45596</v>
      </c>
      <c r="L71" s="69">
        <v>9278.4975</v>
      </c>
      <c r="M71" s="69">
        <v>12371.33</v>
      </c>
      <c r="N71" s="69"/>
      <c r="O71" s="69"/>
      <c r="P71" s="69"/>
      <c r="Q71" s="69"/>
      <c r="R71" s="69"/>
      <c r="S71" s="69">
        <v>6989801.45</v>
      </c>
    </row>
    <row r="72" spans="1:19" s="63" customFormat="1" ht="14.25">
      <c r="A72" s="17" t="s">
        <v>110</v>
      </c>
      <c r="B72" s="90" t="s">
        <v>67</v>
      </c>
      <c r="C72" s="91"/>
      <c r="D72" s="92"/>
      <c r="E72" s="18">
        <v>35</v>
      </c>
      <c r="F72" s="61"/>
      <c r="G72" s="69">
        <v>883.6664285714286</v>
      </c>
      <c r="H72" s="61"/>
      <c r="I72" s="69">
        <v>2325.8100400000003</v>
      </c>
      <c r="J72" s="69">
        <v>618.5665</v>
      </c>
      <c r="K72" s="69">
        <v>148.45596</v>
      </c>
      <c r="L72" s="69">
        <v>9278.4975</v>
      </c>
      <c r="M72" s="69">
        <v>12371.33</v>
      </c>
      <c r="N72" s="69"/>
      <c r="O72" s="69"/>
      <c r="P72" s="69"/>
      <c r="Q72" s="69"/>
      <c r="R72" s="69"/>
      <c r="S72" s="69">
        <v>432996.55</v>
      </c>
    </row>
    <row r="73" spans="1:19" s="63" customFormat="1" ht="14.25">
      <c r="A73" s="71"/>
      <c r="B73" s="124" t="s">
        <v>84</v>
      </c>
      <c r="C73" s="125"/>
      <c r="D73" s="126"/>
      <c r="E73" s="76">
        <f>E70</f>
        <v>600</v>
      </c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8">
        <f>S70</f>
        <v>7422798</v>
      </c>
    </row>
    <row r="74" spans="1:19" ht="14.25">
      <c r="A74" s="4"/>
      <c r="B74" s="121" t="s">
        <v>54</v>
      </c>
      <c r="C74" s="122"/>
      <c r="D74" s="123"/>
      <c r="E74" s="27"/>
      <c r="F74" s="3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20"/>
    </row>
    <row r="75" spans="1:19" ht="46.5">
      <c r="A75" s="4">
        <v>25</v>
      </c>
      <c r="B75" s="17">
        <v>460</v>
      </c>
      <c r="C75" s="25" t="s">
        <v>85</v>
      </c>
      <c r="D75" s="28" t="s">
        <v>86</v>
      </c>
      <c r="E75" s="27">
        <f>SUM(E76:E78)</f>
        <v>48</v>
      </c>
      <c r="F75" s="27">
        <f>SUM(F76:F78)</f>
        <v>3</v>
      </c>
      <c r="G75" s="48"/>
      <c r="H75" s="48"/>
      <c r="I75" s="3"/>
      <c r="J75" s="3"/>
      <c r="K75" s="3"/>
      <c r="L75" s="3"/>
      <c r="M75" s="3"/>
      <c r="N75" s="3"/>
      <c r="O75" s="3"/>
      <c r="P75" s="3"/>
      <c r="Q75" s="3"/>
      <c r="R75" s="3"/>
      <c r="S75" s="48">
        <f>SUM(S76:S78)</f>
        <v>2205612.3</v>
      </c>
    </row>
    <row r="76" spans="1:19" ht="14.25">
      <c r="A76" s="4" t="s">
        <v>111</v>
      </c>
      <c r="B76" s="90" t="s">
        <v>19</v>
      </c>
      <c r="C76" s="91"/>
      <c r="D76" s="92"/>
      <c r="E76" s="8">
        <v>45</v>
      </c>
      <c r="F76" s="39"/>
      <c r="G76" s="41">
        <v>4324.7300000000005</v>
      </c>
      <c r="H76" s="41"/>
      <c r="I76" s="41">
        <v>9081.933</v>
      </c>
      <c r="J76" s="41">
        <v>2594.838</v>
      </c>
      <c r="K76" s="41">
        <v>864.946</v>
      </c>
      <c r="L76" s="41">
        <v>30705.583000000002</v>
      </c>
      <c r="M76" s="41">
        <v>43247.3</v>
      </c>
      <c r="N76" s="41"/>
      <c r="O76" s="41"/>
      <c r="P76" s="41"/>
      <c r="Q76" s="41"/>
      <c r="R76" s="41"/>
      <c r="S76" s="41">
        <v>1946128.5</v>
      </c>
    </row>
    <row r="77" spans="1:19" ht="14.25">
      <c r="A77" s="4" t="s">
        <v>112</v>
      </c>
      <c r="B77" s="90" t="s">
        <v>43</v>
      </c>
      <c r="C77" s="91"/>
      <c r="D77" s="92"/>
      <c r="E77" s="8"/>
      <c r="F77" s="39">
        <v>3</v>
      </c>
      <c r="G77" s="41"/>
      <c r="H77" s="41">
        <v>4324.7300000000005</v>
      </c>
      <c r="I77" s="41"/>
      <c r="J77" s="41"/>
      <c r="K77" s="41"/>
      <c r="L77" s="41"/>
      <c r="M77" s="41"/>
      <c r="N77" s="41">
        <v>9081.933</v>
      </c>
      <c r="O77" s="41">
        <v>2594.838</v>
      </c>
      <c r="P77" s="41">
        <v>864.946</v>
      </c>
      <c r="Q77" s="41">
        <v>30705.583000000002</v>
      </c>
      <c r="R77" s="41">
        <v>43247.3</v>
      </c>
      <c r="S77" s="41">
        <v>129741.9</v>
      </c>
    </row>
    <row r="78" spans="1:19" ht="14.25">
      <c r="A78" s="4" t="s">
        <v>113</v>
      </c>
      <c r="B78" s="90" t="s">
        <v>21</v>
      </c>
      <c r="C78" s="91"/>
      <c r="D78" s="92"/>
      <c r="E78" s="8">
        <v>3</v>
      </c>
      <c r="F78" s="39"/>
      <c r="G78" s="41">
        <v>4324.7300000000005</v>
      </c>
      <c r="H78" s="41"/>
      <c r="I78" s="41">
        <v>9081.933</v>
      </c>
      <c r="J78" s="41">
        <v>2594.838</v>
      </c>
      <c r="K78" s="41">
        <v>864.946</v>
      </c>
      <c r="L78" s="41">
        <v>30705.583000000002</v>
      </c>
      <c r="M78" s="41">
        <v>43247.3</v>
      </c>
      <c r="N78" s="41"/>
      <c r="O78" s="41"/>
      <c r="P78" s="41"/>
      <c r="Q78" s="41"/>
      <c r="R78" s="41"/>
      <c r="S78" s="41">
        <v>129741.9</v>
      </c>
    </row>
    <row r="79" spans="1:19" ht="46.5">
      <c r="A79" s="4">
        <v>26</v>
      </c>
      <c r="B79" s="17">
        <v>698</v>
      </c>
      <c r="C79" s="25" t="s">
        <v>91</v>
      </c>
      <c r="D79" s="28" t="s">
        <v>90</v>
      </c>
      <c r="E79" s="27">
        <f>SUM(E80:E82)</f>
        <v>162</v>
      </c>
      <c r="F79" s="27">
        <f>SUM(F80:F82)</f>
        <v>29</v>
      </c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8">
        <f>SUM(S80:S82)</f>
        <v>8755029.35</v>
      </c>
    </row>
    <row r="80" spans="1:19" ht="14.25">
      <c r="A80" s="4" t="s">
        <v>114</v>
      </c>
      <c r="B80" s="90" t="s">
        <v>19</v>
      </c>
      <c r="C80" s="91"/>
      <c r="D80" s="92"/>
      <c r="E80" s="8">
        <v>150</v>
      </c>
      <c r="F80" s="39"/>
      <c r="G80" s="41">
        <v>2864.865625</v>
      </c>
      <c r="H80" s="41"/>
      <c r="I80" s="41">
        <v>8617.5158</v>
      </c>
      <c r="J80" s="41">
        <v>2750.2709999999997</v>
      </c>
      <c r="K80" s="41">
        <v>870.91915</v>
      </c>
      <c r="L80" s="41">
        <v>33599.144049999995</v>
      </c>
      <c r="M80" s="41">
        <v>45837.84999999999</v>
      </c>
      <c r="N80" s="41"/>
      <c r="O80" s="41"/>
      <c r="P80" s="41"/>
      <c r="Q80" s="41"/>
      <c r="R80" s="41"/>
      <c r="S80" s="41">
        <v>6875677.5</v>
      </c>
    </row>
    <row r="81" spans="1:19" ht="14.25">
      <c r="A81" s="4" t="s">
        <v>115</v>
      </c>
      <c r="B81" s="90" t="s">
        <v>43</v>
      </c>
      <c r="C81" s="91"/>
      <c r="D81" s="92"/>
      <c r="E81" s="8"/>
      <c r="F81" s="39">
        <v>29</v>
      </c>
      <c r="G81" s="41"/>
      <c r="H81" s="41">
        <v>2864.865625</v>
      </c>
      <c r="I81" s="41"/>
      <c r="J81" s="41"/>
      <c r="K81" s="41"/>
      <c r="L81" s="41"/>
      <c r="M81" s="41"/>
      <c r="N81" s="41">
        <v>8617.5158</v>
      </c>
      <c r="O81" s="41">
        <v>2750.2709999999997</v>
      </c>
      <c r="P81" s="41">
        <v>870.91915</v>
      </c>
      <c r="Q81" s="41">
        <v>33599.144049999995</v>
      </c>
      <c r="R81" s="41">
        <v>45837.84999999999</v>
      </c>
      <c r="S81" s="41">
        <v>1329297.65</v>
      </c>
    </row>
    <row r="82" spans="1:19" ht="14.25">
      <c r="A82" s="4" t="s">
        <v>116</v>
      </c>
      <c r="B82" s="90" t="s">
        <v>21</v>
      </c>
      <c r="C82" s="91"/>
      <c r="D82" s="92"/>
      <c r="E82" s="8">
        <v>12</v>
      </c>
      <c r="F82" s="39"/>
      <c r="G82" s="41">
        <v>2864.865625</v>
      </c>
      <c r="H82" s="41"/>
      <c r="I82" s="41">
        <v>8617.5158</v>
      </c>
      <c r="J82" s="41">
        <v>2750.2709999999997</v>
      </c>
      <c r="K82" s="41">
        <v>870.91915</v>
      </c>
      <c r="L82" s="41">
        <v>33599.144049999995</v>
      </c>
      <c r="M82" s="41">
        <v>45837.84999999999</v>
      </c>
      <c r="N82" s="41"/>
      <c r="O82" s="41"/>
      <c r="P82" s="41"/>
      <c r="Q82" s="41"/>
      <c r="R82" s="41"/>
      <c r="S82" s="41">
        <v>550054.2</v>
      </c>
    </row>
    <row r="83" spans="1:19" ht="69">
      <c r="A83" s="4">
        <v>27</v>
      </c>
      <c r="B83" s="4">
        <v>487</v>
      </c>
      <c r="C83" s="67" t="s">
        <v>92</v>
      </c>
      <c r="D83" s="89" t="s">
        <v>131</v>
      </c>
      <c r="E83" s="27">
        <f>SUM(E84:E84)</f>
        <v>120</v>
      </c>
      <c r="F83" s="27">
        <f>SUM(F84:F84)</f>
        <v>0</v>
      </c>
      <c r="G83" s="48"/>
      <c r="H83" s="48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8">
        <f>SUM(S84)</f>
        <v>5372042.4</v>
      </c>
    </row>
    <row r="84" spans="1:19" ht="14.25">
      <c r="A84" s="4" t="s">
        <v>117</v>
      </c>
      <c r="B84" s="90" t="s">
        <v>19</v>
      </c>
      <c r="C84" s="91"/>
      <c r="D84" s="92"/>
      <c r="E84" s="8">
        <v>120</v>
      </c>
      <c r="F84" s="39"/>
      <c r="G84" s="41">
        <v>2131.762857142857</v>
      </c>
      <c r="H84" s="41"/>
      <c r="I84" s="41">
        <v>9401.0742</v>
      </c>
      <c r="J84" s="41">
        <v>2506.9531199999997</v>
      </c>
      <c r="K84" s="41">
        <v>895.3403999999999</v>
      </c>
      <c r="L84" s="41">
        <v>31963.652280000002</v>
      </c>
      <c r="M84" s="41">
        <v>44767.020000000004</v>
      </c>
      <c r="N84" s="41"/>
      <c r="O84" s="41"/>
      <c r="P84" s="41"/>
      <c r="Q84" s="41"/>
      <c r="R84" s="41"/>
      <c r="S84" s="41">
        <v>5372042.4</v>
      </c>
    </row>
    <row r="85" spans="1:19" ht="14.25">
      <c r="A85" s="21"/>
      <c r="B85" s="14" t="s">
        <v>55</v>
      </c>
      <c r="C85" s="21"/>
      <c r="D85" s="14"/>
      <c r="E85" s="14">
        <f>E75+E83+E79</f>
        <v>330</v>
      </c>
      <c r="F85" s="14">
        <f>F75+F83+F79</f>
        <v>32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50">
        <f>S75+S83+S79</f>
        <v>16332684.05</v>
      </c>
    </row>
    <row r="86" spans="1:19" ht="38.25" customHeight="1">
      <c r="A86" s="4"/>
      <c r="B86" s="131" t="s">
        <v>56</v>
      </c>
      <c r="C86" s="131"/>
      <c r="D86" s="131"/>
      <c r="E86" s="27"/>
      <c r="F86" s="3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20"/>
    </row>
    <row r="87" spans="1:19" ht="36">
      <c r="A87" s="4">
        <v>28</v>
      </c>
      <c r="B87" s="17">
        <v>149</v>
      </c>
      <c r="C87" s="36" t="s">
        <v>57</v>
      </c>
      <c r="D87" s="7" t="s">
        <v>58</v>
      </c>
      <c r="E87" s="39">
        <f>E88</f>
        <v>0</v>
      </c>
      <c r="F87" s="39">
        <f>F88</f>
        <v>70</v>
      </c>
      <c r="G87" s="41"/>
      <c r="H87" s="41"/>
      <c r="I87" s="3"/>
      <c r="J87" s="3"/>
      <c r="K87" s="3"/>
      <c r="L87" s="3"/>
      <c r="M87" s="3"/>
      <c r="N87" s="41"/>
      <c r="O87" s="41"/>
      <c r="P87" s="41"/>
      <c r="Q87" s="41"/>
      <c r="R87" s="41"/>
      <c r="S87" s="48">
        <f>SUM(S88:S90)</f>
        <v>6557210.1</v>
      </c>
    </row>
    <row r="88" spans="1:21" ht="14.25">
      <c r="A88" s="4" t="s">
        <v>118</v>
      </c>
      <c r="B88" s="90" t="s">
        <v>43</v>
      </c>
      <c r="C88" s="91"/>
      <c r="D88" s="92"/>
      <c r="E88" s="8"/>
      <c r="F88" s="39">
        <v>70</v>
      </c>
      <c r="G88" s="70"/>
      <c r="H88" s="41">
        <v>1698.2</v>
      </c>
      <c r="I88" s="3"/>
      <c r="J88" s="3"/>
      <c r="K88" s="3"/>
      <c r="L88" s="3"/>
      <c r="M88" s="3"/>
      <c r="N88" s="41">
        <f>R88*24.65/100</f>
        <v>15907.064049999997</v>
      </c>
      <c r="O88" s="41">
        <f>R88*3.09/100</f>
        <v>1994.0295299999998</v>
      </c>
      <c r="P88" s="41">
        <f>R88*2.98/100</f>
        <v>1923.0446599999998</v>
      </c>
      <c r="Q88" s="41">
        <f>R88*69.28/100</f>
        <v>44707.56176</v>
      </c>
      <c r="R88" s="41">
        <v>64531.7</v>
      </c>
      <c r="S88" s="41">
        <f>6557210.1-S89-S90</f>
        <v>4517210.1</v>
      </c>
      <c r="T88" s="87"/>
      <c r="U88" s="88"/>
    </row>
    <row r="89" spans="1:21" ht="14.25">
      <c r="A89" s="86" t="s">
        <v>126</v>
      </c>
      <c r="B89" s="90" t="s">
        <v>127</v>
      </c>
      <c r="C89" s="91"/>
      <c r="D89" s="92"/>
      <c r="E89" s="8"/>
      <c r="F89" s="39">
        <v>17</v>
      </c>
      <c r="G89" s="84"/>
      <c r="H89" s="41">
        <v>4163.03</v>
      </c>
      <c r="I89" s="3"/>
      <c r="J89" s="3"/>
      <c r="K89" s="3"/>
      <c r="L89" s="3"/>
      <c r="M89" s="3"/>
      <c r="N89" s="41">
        <f>R89*24.65/100</f>
        <v>7183.300869999999</v>
      </c>
      <c r="O89" s="41">
        <f>R89*3.09/100</f>
        <v>900.462462</v>
      </c>
      <c r="P89" s="41">
        <f>R89*2.98/100</f>
        <v>868.4071640000001</v>
      </c>
      <c r="Q89" s="41">
        <f>R89*69.28/100</f>
        <v>20189.009504</v>
      </c>
      <c r="R89" s="41">
        <v>29141.18</v>
      </c>
      <c r="S89" s="41">
        <v>495400</v>
      </c>
      <c r="T89" s="87"/>
      <c r="U89" s="88"/>
    </row>
    <row r="90" spans="1:21" ht="14.25">
      <c r="A90" s="86" t="s">
        <v>128</v>
      </c>
      <c r="B90" s="90" t="s">
        <v>129</v>
      </c>
      <c r="C90" s="91"/>
      <c r="D90" s="92"/>
      <c r="E90" s="8"/>
      <c r="F90" s="39">
        <v>53</v>
      </c>
      <c r="G90" s="84"/>
      <c r="H90" s="85">
        <v>4163.34</v>
      </c>
      <c r="I90" s="3"/>
      <c r="J90" s="3"/>
      <c r="K90" s="3"/>
      <c r="L90" s="3"/>
      <c r="M90" s="3"/>
      <c r="N90" s="41">
        <f>R90*24.65/100</f>
        <v>7183.848099999999</v>
      </c>
      <c r="O90" s="41">
        <f>R90*3.09/100</f>
        <v>900.53106</v>
      </c>
      <c r="P90" s="41">
        <f>R90*2.98/100</f>
        <v>868.4733200000001</v>
      </c>
      <c r="Q90" s="41">
        <f>R90*69.28/100</f>
        <v>20190.54752</v>
      </c>
      <c r="R90" s="41">
        <v>29143.4</v>
      </c>
      <c r="S90" s="41">
        <v>1544600</v>
      </c>
      <c r="T90" s="87"/>
      <c r="U90" s="88"/>
    </row>
    <row r="91" spans="1:19" ht="48" customHeight="1">
      <c r="A91" s="71"/>
      <c r="B91" s="132" t="s">
        <v>59</v>
      </c>
      <c r="C91" s="132"/>
      <c r="D91" s="132"/>
      <c r="E91" s="72">
        <f>SUM(E87)</f>
        <v>0</v>
      </c>
      <c r="F91" s="73">
        <f>SUM(F87)</f>
        <v>70</v>
      </c>
      <c r="G91" s="73"/>
      <c r="H91" s="73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5">
        <f>S87</f>
        <v>6557210.1</v>
      </c>
    </row>
    <row r="92" spans="1:19" ht="14.25">
      <c r="A92" s="3"/>
      <c r="B92" s="130" t="s">
        <v>63</v>
      </c>
      <c r="C92" s="130"/>
      <c r="D92" s="130"/>
      <c r="E92" s="49">
        <f>E22+E41+E54+E68+E85+E91+E73</f>
        <v>5973</v>
      </c>
      <c r="F92" s="49">
        <f>F22+F41+F54+F68+F85+F91+F73</f>
        <v>1074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1">
        <f>S22+S41+S54+S68+S73+S85+S91</f>
        <v>194978397.54</v>
      </c>
    </row>
  </sheetData>
  <sheetProtection/>
  <mergeCells count="70">
    <mergeCell ref="B92:D92"/>
    <mergeCell ref="B84:D84"/>
    <mergeCell ref="B86:D86"/>
    <mergeCell ref="B88:D88"/>
    <mergeCell ref="B91:D91"/>
    <mergeCell ref="B89:D89"/>
    <mergeCell ref="B90:D90"/>
    <mergeCell ref="B67:D67"/>
    <mergeCell ref="B68:D68"/>
    <mergeCell ref="B76:D76"/>
    <mergeCell ref="B77:D77"/>
    <mergeCell ref="B69:D69"/>
    <mergeCell ref="B73:D73"/>
    <mergeCell ref="B71:D71"/>
    <mergeCell ref="B72:D72"/>
    <mergeCell ref="B74:D74"/>
    <mergeCell ref="B60:D60"/>
    <mergeCell ref="B62:D62"/>
    <mergeCell ref="B63:D63"/>
    <mergeCell ref="B65:D65"/>
    <mergeCell ref="B66:D66"/>
    <mergeCell ref="A25:D25"/>
    <mergeCell ref="A42:D42"/>
    <mergeCell ref="A44:D44"/>
    <mergeCell ref="B45:D45"/>
    <mergeCell ref="B46:D46"/>
    <mergeCell ref="A24:D24"/>
    <mergeCell ref="A6:D6"/>
    <mergeCell ref="A8:D8"/>
    <mergeCell ref="B9:D9"/>
    <mergeCell ref="B10:D10"/>
    <mergeCell ref="A13:D13"/>
    <mergeCell ref="B14:D14"/>
    <mergeCell ref="B15:D15"/>
    <mergeCell ref="B18:D18"/>
    <mergeCell ref="B22:D22"/>
    <mergeCell ref="A23:D23"/>
    <mergeCell ref="B20:D20"/>
    <mergeCell ref="B21:D21"/>
    <mergeCell ref="B11:D11"/>
    <mergeCell ref="B16:D16"/>
    <mergeCell ref="G3:H4"/>
    <mergeCell ref="I3:M3"/>
    <mergeCell ref="N3:R3"/>
    <mergeCell ref="S3:S5"/>
    <mergeCell ref="J4:L4"/>
    <mergeCell ref="M4:M5"/>
    <mergeCell ref="O4:Q4"/>
    <mergeCell ref="R4:R5"/>
    <mergeCell ref="A3:A5"/>
    <mergeCell ref="B3:B5"/>
    <mergeCell ref="C3:C5"/>
    <mergeCell ref="D3:D5"/>
    <mergeCell ref="E3:F4"/>
    <mergeCell ref="B80:D80"/>
    <mergeCell ref="B81:D81"/>
    <mergeCell ref="B82:D82"/>
    <mergeCell ref="A33:D33"/>
    <mergeCell ref="A57:D57"/>
    <mergeCell ref="B47:D47"/>
    <mergeCell ref="B49:D49"/>
    <mergeCell ref="B50:D50"/>
    <mergeCell ref="B51:D51"/>
    <mergeCell ref="B54:D54"/>
    <mergeCell ref="A55:D55"/>
    <mergeCell ref="B53:D53"/>
    <mergeCell ref="B52:D52"/>
    <mergeCell ref="B78:D78"/>
    <mergeCell ref="B58:D58"/>
    <mergeCell ref="B59:D59"/>
  </mergeCells>
  <printOptions/>
  <pageMargins left="0.15748031496062992" right="0.15748031496062992" top="0.2755905511811024" bottom="0.15748031496062992" header="0.31496062992125984" footer="0.31496062992125984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2012-05-22T09:28:06Z</dcterms:modified>
  <cp:category/>
  <cp:version/>
  <cp:contentType/>
  <cp:contentStatus/>
</cp:coreProperties>
</file>